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9210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Z_0355BF32_74BB_43A4_83E2_5480BC2B1D2A_.wvu.Cols" localSheetId="4" hidden="1">'Приложение 5'!#REF!</definedName>
    <definedName name="Z_0682D5E6_5926_44C6_BDF6_D7F9515A62E6_.wvu.Rows" localSheetId="4" hidden="1">'Приложение 5'!$14:$22</definedName>
    <definedName name="Z_19A7BE82_30F5_4E46_BE89_3535D3BAB367_.wvu.Cols" localSheetId="4" hidden="1">'Приложение 5'!#REF!</definedName>
    <definedName name="Z_19C3643C_DCA1_4B94_BDDE_6E1143178E72_.wvu.Cols" localSheetId="4" hidden="1">'Приложение 5'!#REF!</definedName>
    <definedName name="Z_19C3643C_DCA1_4B94_BDDE_6E1143178E72_.wvu.PrintArea" localSheetId="4" hidden="1">'Приложение 5'!$A$1:$E$56</definedName>
    <definedName name="Z_19C3643C_DCA1_4B94_BDDE_6E1143178E72_.wvu.PrintTitles" localSheetId="4" hidden="1">'Приложение 5'!$9:$11</definedName>
    <definedName name="Z_208EBE93_B892_4120_96D4_ED63CF7FB1D0_.wvu.Cols" localSheetId="3" hidden="1">'Приложение 4'!#REF!</definedName>
    <definedName name="Z_310AB314_D349_42C4_B0A2_37A81751CC63_.wvu.Cols" localSheetId="4" hidden="1">'Приложение 5'!#REF!</definedName>
    <definedName name="Z_3EA39E4A_53CF_47E7_9B04_A015A297044A_.wvu.Cols" localSheetId="4" hidden="1">'Приложение 5'!#REF!</definedName>
    <definedName name="Z_3EA39E4A_53CF_47E7_9B04_A015A297044A_.wvu.PrintArea" localSheetId="4" hidden="1">'Приложение 5'!$A$1:$E$56</definedName>
    <definedName name="Z_3EA39E4A_53CF_47E7_9B04_A015A297044A_.wvu.PrintTitles" localSheetId="4" hidden="1">'Приложение 5'!$9:$11</definedName>
    <definedName name="Z_4CF97914_2EC8_416F_B183_7F2E5BF124CA_.wvu.Cols" localSheetId="3" hidden="1">'Приложение 4'!#REF!</definedName>
    <definedName name="Z_52EFB9E7_F2A7_4FE1_A227_8C1F84EAF920_.wvu.Cols" localSheetId="4" hidden="1">'Приложение 5'!#REF!</definedName>
    <definedName name="Z_52EFB9E7_F2A7_4FE1_A227_8C1F84EAF920_.wvu.PrintArea" localSheetId="4" hidden="1">'Приложение 5'!$A$1:$E$56</definedName>
    <definedName name="Z_56017900_951F_45D7_BA70_BCD725D551DE_.wvu.PrintArea" localSheetId="4" hidden="1">'Приложение 5'!$A$1:$E$56</definedName>
    <definedName name="Z_5BF80DB7_5490_4B96_948E_739510D30FEA_.wvu.Cols" localSheetId="2" hidden="1">'Приложение 3'!#REF!</definedName>
    <definedName name="Z_5BF80DB7_5490_4B96_948E_739510D30FEA_.wvu.Cols" localSheetId="3" hidden="1">'Приложение 4'!#REF!</definedName>
    <definedName name="Z_63D72C69_ADAB_4B9B_A95E_35A4D774BB20_.wvu.Cols" localSheetId="4" hidden="1">'Приложение 5'!#REF!</definedName>
    <definedName name="Z_66E9E557_4506_47A8_ABE3_9BED481E5335_.wvu.PrintArea" localSheetId="4" hidden="1">'Приложение 5'!$A$6:$E$37</definedName>
    <definedName name="Z_6CB4C890_C430_4969_9DCE_CC68F9740FD7_.wvu.Cols" localSheetId="3" hidden="1">'Приложение 4'!#REF!</definedName>
    <definedName name="Z_6FD195BC_DDC5_4F05_8E2A_3AE3AFB32E4B_.wvu.Cols" localSheetId="4" hidden="1">'Приложение 5'!#REF!</definedName>
    <definedName name="Z_725ABC9D_48C0_46DE_9581_DA144C509C5D_.wvu.Cols" localSheetId="4" hidden="1">'Приложение 5'!#REF!</definedName>
    <definedName name="Z_7653F087_8802_400B_A6E7_2157A8C478DE_.wvu.PrintArea" localSheetId="4" hidden="1">'Приложение 5'!$A$1:$E$56</definedName>
    <definedName name="Z_99733095_3AD0_4BC6_B553_3757F595F106_.wvu.PrintArea" localSheetId="4" hidden="1">'Приложение 5'!$A$1:$E$56</definedName>
    <definedName name="Z_B26F8508_1B18_46EE_9CA4_1584A2E782DC_.wvu.Rows" localSheetId="4" hidden="1">'Приложение 5'!$14:$22</definedName>
    <definedName name="Z_D55390CB_F43C_448E_A643_F41815EB1722_.wvu.Cols" localSheetId="4" hidden="1">'Приложение 5'!#REF!</definedName>
    <definedName name="Z_F1C74018_14DA_4BFF_B700_0EF2B4D79C4A_.wvu.Rows" localSheetId="4" hidden="1">'Приложение 5'!#REF!</definedName>
    <definedName name="Z_F2267695_0DF4_4E06_B358_B99629F8038A_.wvu.Cols" localSheetId="4" hidden="1">'Приложение 5'!#REF!</definedName>
    <definedName name="Z_FB0C8A2F_1939_495A_82A1_45C75D788544_.wvu.Cols" localSheetId="2" hidden="1">'Приложение 3'!#REF!</definedName>
    <definedName name="Z_FB0C8A2F_1939_495A_82A1_45C75D788544_.wvu.Cols" localSheetId="3" hidden="1">'Приложение 4'!#REF!</definedName>
    <definedName name="Z_FE217EFD_73E2_4881_9F77_FA474AEFF45D_.wvu.Cols" localSheetId="4" hidden="1">'Приложение 5'!#REF!</definedName>
    <definedName name="_xlnm.Print_Titles" localSheetId="0">'Приложение 1'!$9:$9</definedName>
  </definedNames>
  <calcPr fullCalcOnLoad="1"/>
</workbook>
</file>

<file path=xl/comments5.xml><?xml version="1.0" encoding="utf-8"?>
<comments xmlns="http://schemas.openxmlformats.org/spreadsheetml/2006/main">
  <authors>
    <author>sokolnikova</author>
    <author>Кувшинова Е. Н.</author>
  </authors>
  <commentList>
    <comment ref="D25" authorId="0">
      <text>
        <r>
          <rPr>
            <b/>
            <sz val="8"/>
            <rFont val="Tahoma"/>
            <family val="0"/>
          </rPr>
          <t>sokolnikova:</t>
        </r>
        <r>
          <rPr>
            <sz val="8"/>
            <rFont val="Tahoma"/>
            <family val="0"/>
          </rPr>
          <t xml:space="preserve">
субв Об- 282086,6 +Пед ДОУ - 33728,3   +лето 11916,3</t>
        </r>
      </text>
    </comment>
    <comment ref="C31" authorId="1">
      <text>
        <r>
          <rPr>
            <b/>
            <sz val="8"/>
            <rFont val="Tahoma"/>
            <family val="0"/>
          </rPr>
          <t>Кувшинова Е. Н.:</t>
        </r>
        <r>
          <rPr>
            <sz val="8"/>
            <rFont val="Tahoma"/>
            <family val="0"/>
          </rPr>
          <t xml:space="preserve">
(2500+1540-2365+7398+500) = </t>
        </r>
        <r>
          <rPr>
            <b/>
            <sz val="8"/>
            <rFont val="Tahoma"/>
            <family val="0"/>
          </rPr>
          <t>9573</t>
        </r>
        <r>
          <rPr>
            <sz val="8"/>
            <rFont val="Tahoma"/>
            <family val="0"/>
          </rPr>
          <t xml:space="preserve"> 
- цифра отдела доходов</t>
        </r>
      </text>
    </comment>
  </commentList>
</comments>
</file>

<file path=xl/sharedStrings.xml><?xml version="1.0" encoding="utf-8"?>
<sst xmlns="http://schemas.openxmlformats.org/spreadsheetml/2006/main" count="2781" uniqueCount="675">
  <si>
    <t>Обеспечение мероприятий по капитальному ремонту многоквартирных домов и переселению граждан из аварийного жилищного фонда</t>
  </si>
  <si>
    <t>0980100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</si>
  <si>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</si>
  <si>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0980101</t>
  </si>
  <si>
    <t>Обеспечение мероприятий по капитальному ремонту многоквартирных домов</t>
  </si>
  <si>
    <t>0980104</t>
  </si>
  <si>
    <t>Обеспечение мероприятий по  переселению граждан из аварийного жилищного фонда  с учетом развития малоэтажного жилищного строительства</t>
  </si>
  <si>
    <t>003</t>
  </si>
  <si>
    <t>Бюджетные инвестиции</t>
  </si>
  <si>
    <t>0980200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</si>
  <si>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</si>
  <si>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0980201</t>
  </si>
  <si>
    <t>0980202</t>
  </si>
  <si>
    <t>Обеспечение мероприятий по переселению граждан из аварийного жилищного фонда</t>
  </si>
  <si>
    <t>0980204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</si>
  <si>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</si>
  <si>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5510209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</si>
  <si>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</si>
  <si>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7951500</t>
  </si>
  <si>
    <t>Целевая адресная программа МО "Котлас" "Переселение граждан из аварийного жилищного фонда на 2009-2013 годы"</t>
  </si>
  <si>
    <t>7952400</t>
  </si>
  <si>
    <t>Адресная муниципальная программа "Проведение капитального ремонта многоквартирных домов МО "Котлас" на 2013 год"</t>
  </si>
  <si>
    <t>7952800</t>
  </si>
  <si>
    <t>Долгосрочная целевая программа МО "Котлас" "Переселение граждан из аварийного жилищного фонда с учетом необходимости развития малоэтажного жилищного строительства на 2013-2015 годы"</t>
  </si>
  <si>
    <t>3910000</t>
  </si>
  <si>
    <t>Поддержка коммунального хозяйства</t>
  </si>
  <si>
    <t>3910600</t>
  </si>
  <si>
    <t xml:space="preserve">Возмещение убытков, возникающих в результате регулирования органами местного самоуправления МО "Котлас" тарифов на услуги по помывке в общем отделении муниципальных бань </t>
  </si>
  <si>
    <t>3910700</t>
  </si>
  <si>
    <t>Возмещение убытков возникающих в результате регулирования органами местного самоуправления МО "Котлас" стоимости доставки дров потребителя</t>
  </si>
  <si>
    <t>5223100</t>
  </si>
  <si>
    <t>Долгосрочная целевая программа Архангельской области "Модернизация объектов водоснабжения, водоотведения и очистки сточных вод на территории Архангельской области на 2013 – 2014 годы"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</si>
  <si>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 за счет средств областного бюджета</t>
  </si>
  <si>
    <t>5228700</t>
  </si>
  <si>
    <t>Долгосрочная целевая программа Архангельской области "Энергосбережение и повышение энергетической эффективности в Архангельской области на 2010 - 2020 годы"</t>
  </si>
  <si>
    <t>5510121</t>
  </si>
  <si>
    <t xml:space="preserve">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комплексного социально-экономического развития муниципальных образований, долгосрочные (ведомственные) целевые программы муниципальных образований </t>
  </si>
  <si>
    <t>Межбюджетные транферты</t>
  </si>
  <si>
    <t>5510211</t>
  </si>
  <si>
    <t>Осуществление государственных полномочий по организации отлова, содержания безнадзорных животных и утилизации умерших животных</t>
  </si>
  <si>
    <t>6000000</t>
  </si>
  <si>
    <t>6000100</t>
  </si>
  <si>
    <t>Уличное освещение</t>
  </si>
  <si>
    <t>6000500</t>
  </si>
  <si>
    <t>Прочие мероприятия по благоустройству городских округов и поселений</t>
  </si>
  <si>
    <t>6000600</t>
  </si>
  <si>
    <t>Учреждения, обеспечивающие предоставление услуг (выполнение работ) в сфере благоустройства</t>
  </si>
  <si>
    <t>5222900</t>
  </si>
  <si>
    <t>Долгосрочная целевая программа Архангельской области "Строительство и капитальный ремонт образовательных учреждений в Архангельской области на 2012 – 2018 годы"</t>
  </si>
  <si>
    <t>5053700</t>
  </si>
  <si>
    <t>Обеспечение равной доступности услуг общественного транспорта на территории соотвествующего субъекта Российской Федерации для отдельных категорий граждан, оказание мер социальной поддержки которым относится к ведению Россйиской Федерации и субъектов Россйиской Федерации</t>
  </si>
  <si>
    <t>5053701</t>
  </si>
  <si>
    <t>Обеспечение равной доступности услуг общественного транспорта  для  категорий граждан, установленных статьями 2 и 4 Федерального закона от 12 января 1995 года № 5-ФЗ "О ветеранах"</t>
  </si>
  <si>
    <t>5053702</t>
  </si>
  <si>
    <t>Обеспечение равной доступности услуг общественного транспорта  для  категорий граждан, установленных статьями 2 и 4 Федерального закона от 12 января 1995 года № 5-ФЗ "О ветеранах" за счет средств местного бюджета</t>
  </si>
  <si>
    <t>5054800</t>
  </si>
  <si>
    <t>Предоставление гражданам субсидий на оплату жилого помещения и коммунальных услуг</t>
  </si>
  <si>
    <t>Управление по социальным вопросам администрации  
муниципального образования "Котлас"</t>
  </si>
  <si>
    <t>7950500</t>
  </si>
  <si>
    <t>Ведомственная  целевая программа "Развитие образования МО "Котлас" на 2011-2015 годы"</t>
  </si>
  <si>
    <t>7953000</t>
  </si>
  <si>
    <t>Долгосрочная целевая программа муниципального образования "Котлас" "Социальная поддержка отдельных категорий населения МО "Котлас" на 2013-2015 годы"</t>
  </si>
  <si>
    <t>7953001</t>
  </si>
  <si>
    <t>Материальная поддержка студентов, проходящих обучение по очной форме в образовательных учреждениях высшего, среднего профессионального образования и студентов,обучающихся в высших учебных заведениях по заочной форме обучения</t>
  </si>
  <si>
    <t>7953002</t>
  </si>
  <si>
    <t>Материальная поддержка одаренных детей МО "Котлас"</t>
  </si>
  <si>
    <t>7953003</t>
  </si>
  <si>
    <t>Компенсация расходов, связанных с оплатой коммерческого найма (поднайма) жилого помещения, специалистам, привлекаемым и работающим в муниципальных учреждениях МО "Котлас"</t>
  </si>
  <si>
    <t>Комитет по образованию, опеке и попечительству</t>
  </si>
  <si>
    <t>4360000</t>
  </si>
  <si>
    <t>Мероприятия в области образования</t>
  </si>
  <si>
    <t>4362700</t>
  </si>
  <si>
    <t>Модернизация региональных систем дошкольного образования</t>
  </si>
  <si>
    <t>5200000</t>
  </si>
  <si>
    <t>Иные безвозмездные  и безвозвратные перечисления</t>
  </si>
  <si>
    <t>5205000</t>
  </si>
  <si>
    <t>Реализация основных общеобразовательных программ</t>
  </si>
  <si>
    <t>022</t>
  </si>
  <si>
    <t>Мероприятия в сфере образования</t>
  </si>
  <si>
    <t>5510102</t>
  </si>
  <si>
    <t>Повышение оплаты труда отдельных категорий работников муниципальных дошкольных образовательных учреждений на 2013 год</t>
  </si>
  <si>
    <t>5510104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</si>
  <si>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</si>
  <si>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7950200</t>
  </si>
  <si>
    <t>Ведомственная целевая  программа муниципального образования "Котлас" "Профилактика терроризма и экстремизма, минимизация и (или) ликвидация последствий их проявлений на территории  муниципального образования "Котлас" на 2012-2015 годы"</t>
  </si>
  <si>
    <t>Ведомственная целевая программа "Развитие образования МО "Котлас" на 2011-2015 годы"</t>
  </si>
  <si>
    <t>4362100</t>
  </si>
  <si>
    <t>Модернизация региональных систем общего образования</t>
  </si>
  <si>
    <t>5200900</t>
  </si>
  <si>
    <t>Ежемесячное денежное вознаграждение за классное руководство</t>
  </si>
  <si>
    <t>5200902</t>
  </si>
  <si>
    <t>Ежемесячное денежное вознаграждение за классное руководство за счет межбюджетных трансфертов из федерального бюджета</t>
  </si>
  <si>
    <t>5228100</t>
  </si>
  <si>
    <t>Долгосрочная целевая программа Архангельской области "Доступная среда на 2011 – 2015 годы"</t>
  </si>
  <si>
    <t>4320000</t>
  </si>
  <si>
    <t>Мероприятия по проведению оздоровительной кампании детей</t>
  </si>
  <si>
    <t>4320201</t>
  </si>
  <si>
    <t>Оздоровление детей за счет средств областного бюджета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</si>
  <si>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</si>
  <si>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</si>
  <si>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</si>
  <si>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901</t>
  </si>
  <si>
    <t>Выполнение функций казенными учреждениями</t>
  </si>
  <si>
    <t>7950501</t>
  </si>
  <si>
    <t>Расходы на социальную поддержку воспитанников и обучающихся муниципальных образовательных учреждений</t>
  </si>
  <si>
    <t>7950502</t>
  </si>
  <si>
    <t xml:space="preserve">Расходы, связанные с предоставлением мер социальной поддержки педагогическим работникам муниципальных дошкольных образовательных учреждений, имеющим детей, которые посещают дошкольные образовательные учреждения </t>
  </si>
  <si>
    <t>Иные безвозмездные и безвозвратные перечисления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</si>
  <si>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</si>
  <si>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 основную общеобразовательную программу дошкольного образования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</si>
  <si>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</si>
  <si>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</si>
  <si>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Обеспечение бесплатным питанием (молоком или кисломолочными напитками) учащихся начальных (1-4) классов</t>
  </si>
  <si>
    <t>5140000</t>
  </si>
  <si>
    <t>Реализация государственных функций в области социальной политики</t>
  </si>
  <si>
    <t>5145100</t>
  </si>
  <si>
    <t>Осуществление государственных полномочий по выплате вознаграждений профессиональным опекунам</t>
  </si>
  <si>
    <t>068</t>
  </si>
  <si>
    <t>Мероприятия в области социальной политики</t>
  </si>
  <si>
    <t>Комитет по культуре и туризму</t>
  </si>
  <si>
    <t>7950900</t>
  </si>
  <si>
    <t>Ведомственная целевая программа муниципального образования "Котлас" "Развитие туризма на территории муниципального образования "Котлас" на 2012-2015 годы""</t>
  </si>
  <si>
    <t>4400000</t>
  </si>
  <si>
    <t>Учреждения культуры и мероприятия в сфере культуры и кинематографии</t>
  </si>
  <si>
    <t>4403000</t>
  </si>
  <si>
    <t>Мероприятия в сфере культуры и искусства, проводимые в рамках государственной программы Архангельской области "Культура Русского Севера (2013-2015 годы)"</t>
  </si>
  <si>
    <t>5510120</t>
  </si>
  <si>
    <t>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искусств), на 2013 год</t>
  </si>
  <si>
    <t>7950700</t>
  </si>
  <si>
    <t>Ведомственная целевая программа муниципального образования "Котлас" "Котлас культурный на 2012-2015 годы"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</si>
  <si>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</si>
  <si>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</si>
  <si>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</si>
  <si>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</si>
  <si>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Иные субсидии местным бюджетам для софинансирования расходных обязательств по исполненю полномочий органов местного самоуправления по вопросам местного значения</t>
  </si>
  <si>
    <t>5510105</t>
  </si>
  <si>
    <t>Субсидии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</si>
  <si>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7950701</t>
  </si>
  <si>
    <t>Отдел молодежной политики</t>
  </si>
  <si>
    <t xml:space="preserve">Региональные целевые программы </t>
  </si>
  <si>
    <t>5221900</t>
  </si>
  <si>
    <t>Долгосрочная целевая программа Архангельской области "Молодежь Поморья (2012-2014 годы)"</t>
  </si>
  <si>
    <t>7950100</t>
  </si>
  <si>
    <t>Ведомственная целевая программа муниципального образования "Котлас" " Котлас Молодежный  на 2013 - 2015годы"</t>
  </si>
  <si>
    <t>1008800</t>
  </si>
  <si>
    <t>Федеральная целевая программа "Жилище" на 2011 - 2015 годы</t>
  </si>
  <si>
    <t>1008820</t>
  </si>
  <si>
    <t>Подпрограмма "Обеспечение жильем молодых семей"</t>
  </si>
  <si>
    <t>502</t>
  </si>
  <si>
    <t>Субсидии на обеспечение жильем</t>
  </si>
  <si>
    <t>5223200</t>
  </si>
  <si>
    <t>Долгосрочная целевая программа Архангельской области "Обеспечение жильем молодых семей на 2012-2015 годы"</t>
  </si>
  <si>
    <t>7952000</t>
  </si>
  <si>
    <t>Ведомственная целевая программа муниципального образования "Котлас" "Предоставление гарантий отдельным категориям граждан в улучшении жилищных условий на территории муниципального образования "Котлас"  на 2013-2015 годы"</t>
  </si>
  <si>
    <t>Комитет по физической культуре и спорту</t>
  </si>
  <si>
    <t>5226700</t>
  </si>
  <si>
    <t>Долгосрочная целевая программа Архангельской области "Спорт Беломорья на 2011 – 2014 годы"</t>
  </si>
  <si>
    <t>079</t>
  </si>
  <si>
    <t>Мероприятия в области здравоохранения, спорта и физической культуры, туризма</t>
  </si>
  <si>
    <t>7950800</t>
  </si>
  <si>
    <t>Долгосрочная целевая программа муниципального образования "Котлас" "Спортивный город - здоровый город на 2013-2015 годы"</t>
  </si>
  <si>
    <t>Комитет Гражданской защиты
 администрации муниципального образования "Котлас"</t>
  </si>
  <si>
    <t>3020000</t>
  </si>
  <si>
    <t>Поисковые и аварийно-спасательные учреждения</t>
  </si>
  <si>
    <t>3029900</t>
  </si>
  <si>
    <t>Администрация Вычегодского административного округа администрации муниципального образования "Котлас"</t>
  </si>
  <si>
    <t>314</t>
  </si>
  <si>
    <t>3400000</t>
  </si>
  <si>
    <t>Реализация государственных функций в области национальной экономики</t>
  </si>
  <si>
    <t>3400400</t>
  </si>
  <si>
    <t>Возмещение затрат, связанных с обеспечением жителей деревни Свининская и жителей закрытого военного городка, расположенного по адресу г. Котлас-10, продовольственными товарами</t>
  </si>
  <si>
    <t>6000400</t>
  </si>
  <si>
    <t>Организация и содержание мест захоронения</t>
  </si>
  <si>
    <t>Перечень муниципальных  целевых программ на 2013 год</t>
  </si>
  <si>
    <t>тыс.руб.</t>
  </si>
  <si>
    <t>Наименование программы, объекта</t>
  </si>
  <si>
    <t>Всего</t>
  </si>
  <si>
    <t>в том числе средства</t>
  </si>
  <si>
    <t>местного бюджета</t>
  </si>
  <si>
    <t>областного бюджета</t>
  </si>
  <si>
    <t>федерального бюджета</t>
  </si>
  <si>
    <t>Ведомственная целевая программа муниципального образования "Котлас" "Котлас Молодежный  на 2013-2015 годы"</t>
  </si>
  <si>
    <t>Ведомственная целевая программа муниципального образования "Котлас" "Профилактика терроризма и экстремизма, минимизация и (или) ликвидация последствий их проявлений на территории  муниципального образования "Котлас" на 2012-2015 годы", в том числе :</t>
  </si>
  <si>
    <t>Разработка проектно-сметной документации на установку ограждения, установка ограждения по периметру территорий, закрепленных за МОУ "Средняя общеобразовательная школа №1"</t>
  </si>
  <si>
    <t>Разработка проектно-сметной документации на установку ограждения, установка ограждения по периметру территорий, закрепленных за  МОУ "Общеобразовательный лицей №3"</t>
  </si>
  <si>
    <t>Разработка проектно-сметной документации на установку ограждения, установка ограждения по периметру территорий, закрепленных за  МОУ "Средняя общеобразовательная школа №4"</t>
  </si>
  <si>
    <t>Разработка проектно-сметной документации на установку ограждения , установка ограждения по периметру территорий, закрепленных за  МОУ "Средняя общеобразовательная школа №12"</t>
  </si>
  <si>
    <t>Разработка проектно-сметной документации на установку ограждения, установка ограждения по периметру территорий, закрепленных за МОУ "Средняя общеобразовательная школа №17"</t>
  </si>
  <si>
    <t>Разработка проектно-сметной документации на установку ограждения, установка ограждения по периметру территорий, закрепленных за МОУ "Средняя общеобразовательная школа №18"</t>
  </si>
  <si>
    <t>Разработка проектно-сметной документации на установку ограждения, установка ограждения по периметру территорий, закрепленных за МОУ "Средняя общеобразовательная школа №76"</t>
  </si>
  <si>
    <t>Разработка проектно-сметной документации на установку ограждения, установка ограждения по периметру территорий, закрепленных за МОУ "Средняя общеобразовательная школа №82"</t>
  </si>
  <si>
    <t>Разработка проектно-сметной документации на установку ограждения, установка ограждения по периметру территорий, закрепленных за МОУ "Средняя общеобразовательная школа №4 им. Ю.А.Гагарина"</t>
  </si>
  <si>
    <t>Ведомственная целевая программа муниципального образования "Котлас" "Развитие связей с общественностью органов местного самоуправления  МО "Котлас" и внедрение в их деятельность информационно-коммуникационных технологий на 2012-2015 годы"</t>
  </si>
  <si>
    <t>Ведомственная целевая программа муниципального образования "Котлас" «Снижение рисков и смягчение последствий чрезвычайных ситуаций природного  и техногенного характера на территории муниципального образования "Котлас" на 2012-2015 годы"</t>
  </si>
  <si>
    <t>Ведомственная целевая программа муниципального образования "Котлас" «Котлас культурый" на 2012-2015 годы"</t>
  </si>
  <si>
    <t>Ведомственная целевая программа муниципального образования "Котлас" "Развитие туризма на территории муниципального образования "Котлас" на 2012-2015 годы"</t>
  </si>
  <si>
    <t>Долгосрочная целевая программа муниципального образования "Котлас" "Социальная поддержка отдельных категорий населения муниципального образования "Котлас" на 2013-2015 годы"</t>
  </si>
  <si>
    <t>Долгосрочная целевая программа МО "Котлас" "Газификация" на 2010 - 2015 годы"</t>
  </si>
  <si>
    <t xml:space="preserve">Долгосрочная целевая программа муниципального образования "Котлас" "Благоустройство и охрана окружающей среды МО "Котлас" на 2011-2015 годы"                         </t>
  </si>
  <si>
    <t>Адресная целевая программа муниципального образования "Котлас" "Переселение граждан из аварийного жилищного фонда на 2009-2013 годы</t>
  </si>
  <si>
    <t>Долгосрочная целевая программа  муниципального образования "Котлас" "Строительство объектов инженерной и социальной инфраструктуры муниципального образования  "Котлас" на 2011-2015 годы", в том числе:</t>
  </si>
  <si>
    <t>Проектирование и строительство насосной станции III подъема водопровода у южной котельной</t>
  </si>
  <si>
    <t xml:space="preserve">Прокладка канализационного напорного коллектора от КНС 46-го лесозавода через затон Лименда </t>
  </si>
  <si>
    <t xml:space="preserve">Развитие сетей водоснабжения и водоотведения на застроенной территории МО "Котлас" </t>
  </si>
  <si>
    <t>Проектирование и строительство автодороги и тротуаров участка ул.70 лет Октября  от ул.Маяковского до пр.Мира в г.Котласе</t>
  </si>
  <si>
    <t>Проектирование и строительство автодороги по ул.Ушинского на участке от пр.Мира до Болтинского шоссе (протяженность 940 м.)</t>
  </si>
  <si>
    <t>Проект территориального планирования - генплан п.Вычегодский</t>
  </si>
  <si>
    <t>Строительство здания муниципального дошкольного образовательного учреждения на 220 мест по ул.Портовиков в г.Котласе</t>
  </si>
  <si>
    <t>Строительство спортивной площадки при МОУ "Средняя общеобразовательная школа № 7" г. Котласа</t>
  </si>
  <si>
    <t>Проектирование и строительство здания детского сада на 280 мест в г.Котласе по ул.Кедрова, стр.литер 11</t>
  </si>
  <si>
    <t>Обеспечение земельных участков, предоставляемых многодетным семьям для индивидуального жилищного строительства, объектами коммунальной и инженерной инфраструктуры</t>
  </si>
  <si>
    <t>Адресная муниципальная программа "Проведение капитального ремонта многоквартирных домов МО "Котлас" на 2013 года"</t>
  </si>
  <si>
    <t>Долгосрочная целевая программа "Переселение граждан из аварийного жилищного фонда с учетом необходимости развития малоэтажного жилищного строительства 2013-2015 годы"</t>
  </si>
  <si>
    <t xml:space="preserve">Итого </t>
  </si>
  <si>
    <t>2</t>
  </si>
  <si>
    <t>1</t>
  </si>
  <si>
    <t>00</t>
  </si>
  <si>
    <t>00000</t>
  </si>
  <si>
    <t>0000</t>
  </si>
  <si>
    <t>000</t>
  </si>
  <si>
    <t>НАЛОГИ НА ПРИБЫЛЬ, ДОХОДЫ</t>
  </si>
  <si>
    <t>01</t>
  </si>
  <si>
    <t>Налог на доходы физических лиц</t>
  </si>
  <si>
    <t>02000</t>
  </si>
  <si>
    <t>110</t>
  </si>
  <si>
    <t>НАЛОГИ НА СОВОКУПНЫЙ ДОХОД</t>
  </si>
  <si>
    <t>05</t>
  </si>
  <si>
    <t>01000</t>
  </si>
  <si>
    <t>Единый налог на вмененный доход для отдельных видов деятельности</t>
  </si>
  <si>
    <t>02</t>
  </si>
  <si>
    <t>НАЛОГИ НА ИМУЩЕСТВО</t>
  </si>
  <si>
    <t>06</t>
  </si>
  <si>
    <t>Налог на имущество физических лиц</t>
  </si>
  <si>
    <t>Земельный налог</t>
  </si>
  <si>
    <t>06000</t>
  </si>
  <si>
    <t>ГОСУДАРСТВЕННАЯ ПОШЛИНА</t>
  </si>
  <si>
    <t>08</t>
  </si>
  <si>
    <t>03000</t>
  </si>
  <si>
    <t>07000</t>
  </si>
  <si>
    <t>ДОХОДЫ ОТ ИСПОЛЬЗОВАНИЯ ИМУЩЕСТВА, НАХОДЯЩЕГОСЯ В ГОСУДАРСТВЕННОЙ И МУНИЦИПАЛЬНОЙ СОБСТВЕННОСТИ</t>
  </si>
  <si>
    <t>11</t>
  </si>
  <si>
    <t>05000</t>
  </si>
  <si>
    <t>120</t>
  </si>
  <si>
    <t>Платежи от государственных и муниципальных унитарных предприятий</t>
  </si>
  <si>
    <t>09000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</si>
  <si>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</si>
  <si>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</si>
  <si>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</si>
  <si>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</si>
  <si>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14</t>
  </si>
  <si>
    <t>ШТРАФЫ, САНКЦИИ, ВОЗМЕЩЕНИЕ УЩЕРБА</t>
  </si>
  <si>
    <t>16</t>
  </si>
  <si>
    <t>ПРОЧИЕ НЕНАЛОГОВЫЕ ДОХОДЫ</t>
  </si>
  <si>
    <t>17</t>
  </si>
  <si>
    <t>БЕЗВОЗМЕЗДНЫЕ ПОСТУПЛЕНИЯ</t>
  </si>
  <si>
    <t>151</t>
  </si>
  <si>
    <t>04</t>
  </si>
  <si>
    <t>Субсидии бюджетам субъектов Российской Федерации и муниципальных образований (межбюджетные субсидии)</t>
  </si>
  <si>
    <t>02999</t>
  </si>
  <si>
    <t xml:space="preserve">Субвенции бюджетам субъектов Российской Федерации и муниципальных образований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</si>
  <si>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</si>
  <si>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03022</t>
  </si>
  <si>
    <t>03024</t>
  </si>
  <si>
    <t>03026</t>
  </si>
  <si>
    <t>03999</t>
  </si>
  <si>
    <t>Иные межбюджетные трансферты</t>
  </si>
  <si>
    <t>04000</t>
  </si>
  <si>
    <t>ВСЕГО ДОХОДОВ</t>
  </si>
  <si>
    <r>
      <t xml:space="preserve">Прочие субсидии бюджетам городских округов, </t>
    </r>
    <r>
      <rPr>
        <b/>
        <u val="single"/>
        <sz val="10"/>
        <rFont val="Times New Roman"/>
        <family val="1"/>
      </rPr>
      <t>из них</t>
    </r>
  </si>
  <si>
    <r>
      <t xml:space="preserve">Субвенции бюджетам городских округов на выполнение передаваемых полномочий субъектов Российской Федерации, </t>
    </r>
    <r>
      <rPr>
        <b/>
        <u val="single"/>
        <sz val="10"/>
        <rFont val="Times New Roman"/>
        <family val="1"/>
      </rPr>
      <t>из них</t>
    </r>
  </si>
  <si>
    <t>03029</t>
  </si>
  <si>
    <t>Наименование доходов</t>
  </si>
  <si>
    <t>Код бюджетной классификации Российской Федерации</t>
  </si>
  <si>
    <t>Сумма, тыс.руб.</t>
  </si>
  <si>
    <t>НАЛОГОВЫЕ И НЕНАЛОГОВЫЕ ДОХОДЫ</t>
  </si>
  <si>
    <t>Прогноз общего объёма доходов</t>
  </si>
  <si>
    <t>Прочие безвозмездные поступления от других бюджетов бюджетной системы</t>
  </si>
  <si>
    <t>09023</t>
  </si>
  <si>
    <r>
      <t xml:space="preserve">Прочие безвозмездные поступления в бюджеты городских округов от бюджетов субъектов Российской Федерации, </t>
    </r>
    <r>
      <rPr>
        <b/>
        <u val="single"/>
        <sz val="10"/>
        <rFont val="Times New Roman"/>
        <family val="1"/>
      </rPr>
      <t>из них</t>
    </r>
  </si>
  <si>
    <t>04025</t>
  </si>
  <si>
    <t>13</t>
  </si>
  <si>
    <t xml:space="preserve">Субсидии бюджетам муниципальных образований Архангельской области на частичное возмещение расходов по предоставлению мер социальной поддержки 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</t>
  </si>
  <si>
    <t>Субсидии бюджетам муниципальных образований  Архангельской области на реализацию долгосрочной целевой программы Архангельской области "Доступная среда на 2011-2015 годы"</t>
  </si>
  <si>
    <t>Субвенции бюджетам муниципальных образований Архангельской области на осуществление государственных полномочий в сфере административных правонарушений</t>
  </si>
  <si>
    <t>Субвенции бюджетам муниципальных образований Архангельской области на осуществление государственных полномочий по осуществлению деятельности по профессиональной опеке над недееспособными гражданами</t>
  </si>
  <si>
    <t xml:space="preserve">Субсидии бюджетам муниципальных образований Архангельской области на  обеспечение бесплатным питанием (молоком или кисломолочными напитками) учащихся начальных (1-4) классов </t>
  </si>
  <si>
    <t xml:space="preserve">Субвенции бюджетам муниципальных образований Архангельской области на осуществление государственных полномочий по организации и осуществлению деятельности по опеке и попечительству </t>
  </si>
  <si>
    <t xml:space="preserve">Субвенции бюджетам муниципальных образований  Архангельской области на осуществление государственных полномочий по предоставлению гражданам субсидий на оплату жилого помещения и коммунальных услуг </t>
  </si>
  <si>
    <r>
      <t xml:space="preserve">Прочие субвенции бюджетам городских округов, </t>
    </r>
    <r>
      <rPr>
        <b/>
        <u val="single"/>
        <sz val="10"/>
        <rFont val="Times New Roman"/>
        <family val="1"/>
      </rPr>
      <t>из них</t>
    </r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</si>
  <si>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</si>
  <si>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Субвенции бюджетам муниципальных образований  Архангельской области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</si>
  <si>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</si>
  <si>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</si>
  <si>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БЕЗВОЗМЕЗДНЫЕ ПОСТУПЛЕНИЯ ОТ ДРУГИХ БЮДЖЕТОВ БЮДЖЕТНОЙ СИСТЕМЫ  РОССИЙСКОЙ ФЕДЕРАЦИИ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</si>
  <si>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</si>
  <si>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Единый сельскохозяйственный налог</t>
  </si>
  <si>
    <t xml:space="preserve">Субвенции бюджетам муниципальных образований Архангельской области на осуществление государственных полномочий по созданию комиссий по делам несовершеннолетних и защите их прав </t>
  </si>
  <si>
    <t>Субвенции бюджетам муниципальных образований Архангельской области на реализацию основных общеобразовательных программ</t>
  </si>
  <si>
    <t>Субвенции бюджетам муниципальных образований Архангельской области на осуществление государственных полномочий по формированию торгового реестра</t>
  </si>
  <si>
    <t>Межбюджетные трансферты бюджетам муниципальных образований Архангельской области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</si>
  <si>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ДОХОДЫ ОТ ОКАЗАНИЯ ПЛАТНЫХ УСЛУГ (РАБОТ) И КОМПЕНСАЦИИ ЗАТРАТ ГОСУДАРСТВА</t>
  </si>
  <si>
    <t>Изменения, тыс.руб.</t>
  </si>
  <si>
    <t>Сумма с учётом изменений, тыс.руб.</t>
  </si>
  <si>
    <t xml:space="preserve">Субсидии бюджетам муниципальных образований Архангельской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</si>
  <si>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Субсидии бюджетам муниципальных образований Архангельской области на капитальный ремонт и ремонт автомобильных дорог общего пользования населенных пунктов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</si>
  <si>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</si>
  <si>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</si>
  <si>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19</t>
  </si>
  <si>
    <r>
      <t xml:space="preserve">Субсидии бюджетам городских округов на  бюджетные инвестиции в объекты капитального строительства собственности муниципальных образований, </t>
    </r>
    <r>
      <rPr>
        <b/>
        <u val="single"/>
        <sz val="10"/>
        <rFont val="Times New Roman"/>
        <family val="1"/>
      </rPr>
      <t>из них</t>
    </r>
  </si>
  <si>
    <t>02077</t>
  </si>
  <si>
    <t>07</t>
  </si>
  <si>
    <t>ПРОЧИЕ БЕЗВОЗМЕЗДНЫЕ ПОСТУПЛЕНИЯ</t>
  </si>
  <si>
    <t>180</t>
  </si>
  <si>
    <t>Прочие безвозмездные поступления в бюджеты городских округов</t>
  </si>
  <si>
    <t>бюджета муниципального образования "Котлас" на 2013 год</t>
  </si>
  <si>
    <t>Налог, взимаемый в связи с применением патентной системы налогообложения</t>
  </si>
  <si>
    <t>Субсидии бюджетам муниципальных образований Архангельской области на организацию отдыха и оздоровления детей</t>
  </si>
  <si>
    <t>Субсидии бюджетам муниципальных образований  Архангельской области на реализацию ведомственной целевой программы Архангельской области "Развитие территориального общественного самоуправления Архангельской области на 2013-2015 годы"</t>
  </si>
  <si>
    <t>Субвенции бюджетам муниципальных образований Архангельской области на осуществление государственных полномочий в сфере охраны труда в рамках реализации ведомственной целевой программы Архангельской области "Улучшение условий и охраны труда в Архангельской области на 2013-2015 годы"</t>
  </si>
  <si>
    <t>04050</t>
  </si>
  <si>
    <t>Субсидии бюджетам муниципальных образований  Архангельской области на реализацию долгосрочной целевой программы Архангельской области "Строительство и капитальный ремонт образовательных учреждений в Архангельской области на 2012 – 2018 годы"</t>
  </si>
  <si>
    <t>Субсидии бюджетам муниципальных образований  Архангельской области на реализацию долгосрочной целевой программы Архангельской области "Спорт Беломорья на 2011 – 2014 годы"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</si>
  <si>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"Газификация Архангельской области в 2012 – 2014 годах"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</si>
  <si>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"Модернизация объектов водоснабжения, водоотведения и очистки сточных вод на территории Архангельской области на 2013 – 2014 годы"</t>
  </si>
  <si>
    <t xml:space="preserve">Субсидии бюджетам муниципальных образований Архангельской области  на 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комплексного социально-экономического развития муниципальных образований, долгосрочные (ведомственные) целевые программы муниципальных образований </t>
  </si>
  <si>
    <t>Субсидии бюджетам муниципальных образований Архангельской области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</si>
  <si>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Субсидии бюджетам муниципальных образований Архангельской области на повышение фондов оплаты труда педагогических работников муниципальных дошкольных образовательных учреждений на 2013 год на 33,3 процента с 1 января 2013 года и работников вспомогательного персонала муниципальных дошкольных образовательных учреждений на  10 процентов с 1 апреля 2013 года и на 10 процентов с 1 сентября 2013 года</t>
  </si>
  <si>
    <t>Резервные фонды исполнительных органов государственной власти субъектов Российской Федерации</t>
  </si>
  <si>
    <t>Субвенции бюджетам городских округов на  ежемесячное денежное вознаграждение за классное руководство</t>
  </si>
  <si>
    <t>03021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</si>
  <si>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</si>
  <si>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Субсидии бюджетам муниципальных образований Архангельской области на компенсацию расходов на уплату налога на имущество организаций и транспортного налога</t>
  </si>
  <si>
    <t>Субсидии бюджетам муниципальных образований Архангельской области на 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искусств), на 2013 год</t>
  </si>
  <si>
    <t>Субсидии бюджетам муниципальных образований Архангельской области 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</si>
  <si>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"Молодежь Поморья (2012 – 2014 годы)"</t>
  </si>
  <si>
    <t>02150</t>
  </si>
  <si>
    <t>Субсидии бюджетам городских округов на модернизацию региональных систем общего образования</t>
  </si>
  <si>
    <t>02145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</si>
  <si>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</si>
  <si>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02088</t>
  </si>
  <si>
    <t>0004</t>
  </si>
  <si>
    <t>02089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</si>
  <si>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</si>
  <si>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</si>
  <si>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>0001</t>
  </si>
  <si>
    <t>Субсидии бюджетам городских округов на обеспечение мероприятий по капитальному  ремонту многоквартирных домов за счет средств бюджетов</t>
  </si>
  <si>
    <t>03119</t>
  </si>
  <si>
    <t>04999</t>
  </si>
  <si>
    <t>Межбюджетные трансферты бюджетам муниципальных образований Архангельской области на возмещение части процентной ставки по долгосрочным, среднесрочным и краткосрочным кредитам, взятым малыми формами хозяйствования</t>
  </si>
  <si>
    <t>Межбюджетные трансферты бюджетам муниципальных образований Архангельской области на возмещение расходов депутатов Архангельского областного собрания депутатов  в избирательных округах</t>
  </si>
  <si>
    <r>
      <t xml:space="preserve">Прочие межбюджетные трансферты, передаваемые бюджетам городских округов, </t>
    </r>
    <r>
      <rPr>
        <b/>
        <u val="single"/>
        <sz val="10"/>
        <rFont val="Times New Roman"/>
        <family val="1"/>
      </rPr>
      <t>из них</t>
    </r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</si>
  <si>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</si>
  <si>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"Спорт Беломорья на 2011-2014 годы"</t>
  </si>
  <si>
    <t>Субсидии бюджетам муниципальных образований Архангельской области на реализацию мероприятий в сфере культуры и искусства, проводимые в рамках государственной программы Архангельской области "Культура Русского Севера (2013-2015 годы)"</t>
  </si>
  <si>
    <t>Доходы в виде прибыли, приходящейся на доли в уставных 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 или  муниципальным образованиям</t>
  </si>
  <si>
    <t>Субсидии бюджетам городских округов на обеспечение жильем молодых семей</t>
  </si>
  <si>
    <t>02008</t>
  </si>
  <si>
    <t>02009</t>
  </si>
  <si>
    <t>Субсидии бюджетам городских округов на реализацию федеральных программ</t>
  </si>
  <si>
    <t>02051</t>
  </si>
  <si>
    <t>Субсидии бюджетам городских округов на модернизацию региональных систем дошкольного образования</t>
  </si>
  <si>
    <t>02204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</si>
  <si>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"Развитие общественного пассажирского транспорта Архангельской области на 2012-2016 годы"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</si>
  <si>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</si>
  <si>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образований Архангельской области в рамках долгосрочной целевой программы Архангельской области "Развитие массового жилищного строительства в Архангельской области на 2012-2013 годы"</t>
  </si>
  <si>
    <t>Субсидии бюджетам городских округов на реализацию программ энергосбережения и повышение энергетической эффективности на период до 2020 года</t>
  </si>
  <si>
    <t xml:space="preserve">Источники финансирования дефицита бюджета </t>
  </si>
  <si>
    <t>муниципального образования "Котлас" на 2013 год</t>
  </si>
  <si>
    <t>Наименование</t>
  </si>
  <si>
    <t>Код бюджетной классификации РФ</t>
  </si>
  <si>
    <t>Сумма,       тыс.руб.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</si>
  <si>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</si>
  <si>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</si>
  <si>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</si>
  <si>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</si>
  <si>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>Получение кредитов от кредитных организаций бюджетами городских округов в валюте Российской Федерации</t>
  </si>
  <si>
    <t>00001020000040000710</t>
  </si>
  <si>
    <t>Погашение кредитов, предоставленных кредитными организациями в валюте Российской Федерации</t>
  </si>
  <si>
    <t>00001020000000000800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</si>
  <si>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</si>
  <si>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</si>
  <si>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</si>
  <si>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</si>
  <si>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</si>
  <si>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00001030000000000700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</si>
  <si>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</si>
  <si>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00001030000040000710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</si>
  <si>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</si>
  <si>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00001030000000000800</t>
  </si>
  <si>
    <t>Погашение бюджетами городских округов бюджетных кредитов от других бюджетов бюджетной системы Российской Федерации в валюте Российской Федерации</t>
  </si>
  <si>
    <t>00001030000040000810</t>
  </si>
  <si>
    <t>Изменение остатков средств на счетах по учету средств бюджета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</si>
  <si>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</si>
  <si>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</si>
  <si>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</si>
  <si>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</si>
  <si>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</si>
  <si>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</si>
  <si>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</si>
  <si>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</si>
  <si>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</si>
  <si>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</si>
  <si>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</si>
  <si>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</si>
  <si>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</si>
  <si>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</si>
  <si>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</si>
  <si>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</si>
  <si>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</si>
  <si>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Иные источники внутреннего финансирования дефицитов бюджетов</t>
  </si>
  <si>
    <t>00001060000000000000</t>
  </si>
  <si>
    <t>Исполнение государственных и муниципальных гарантий</t>
  </si>
  <si>
    <t>00001060400000000000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</si>
  <si>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гарантий ведет к возникновению права регрессного требования  гаранта к принципалу либо обусловлено уступкой гаранту прав требования бенефициара к принципалу</t>
  </si>
  <si>
    <t>00001060400000000800</t>
  </si>
  <si>
    <t>Исполнение муниципальных гарантий в валюте Российской Федерации,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</si>
  <si>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00001060400040000810</t>
  </si>
  <si>
    <t>Операции по управлению остатками средств  на единых счетах бюджетов</t>
  </si>
  <si>
    <t>00001061000000000000</t>
  </si>
  <si>
    <t>Увеличение     финансовых     активов      в  государственной              (муниципальной) собственности  за  счет  средств  учреждений (организаций), лицевые счета которым открыты в   территориальных   органах   Федерального казначейства или в финансовых органах</t>
  </si>
  <si>
    <t>00001061002000000500</t>
  </si>
  <si>
    <t xml:space="preserve">Увеличение     финансовых     активов      в собственности  городских  округов  за   счет средств      учреждений       (организаций), учрежденных  городскими  округами,   лицевые счета  которым  открыты  в   территориальных органах   Федерального   казначейства    или финансовых органах </t>
  </si>
  <si>
    <t>00001061002040000500</t>
  </si>
  <si>
    <t>Увеличение     финансовых     активов      в собственности  городских  округов  за   счет средств автономных и бюджетных учреждений</t>
  </si>
  <si>
    <t>00001061002040002550</t>
  </si>
  <si>
    <t>Итого источники внутреннего финансирования дефицитов бюджетов</t>
  </si>
  <si>
    <t>00001000000000000000</t>
  </si>
  <si>
    <t>Распределение бюджетных ассигнований по разделам и подразделам</t>
  </si>
  <si>
    <t>классификации расходов бюджетов на 2013 год</t>
  </si>
  <si>
    <t>тыс. руб.</t>
  </si>
  <si>
    <t>раздел, подраздел</t>
  </si>
  <si>
    <t>наименование</t>
  </si>
  <si>
    <t>Утверждено</t>
  </si>
  <si>
    <t>Предлагаемые поправки</t>
  </si>
  <si>
    <t>Сумма с учетом поправок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</si>
  <si>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</si>
  <si>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</si>
  <si>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</si>
  <si>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</si>
  <si>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</si>
  <si>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</si>
  <si>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</si>
  <si>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</si>
  <si>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</si>
  <si>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</si>
  <si>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</si>
  <si>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</si>
  <si>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</si>
  <si>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</si>
  <si>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</si>
  <si>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</t>
  </si>
  <si>
    <t>НАЦИОНАЛЬНАЯ БЕЗОПАСНОСТЬ И ПРАВООХРАНИТЕЛЬНАЯ ДЕЯТЕЛЬНОСТЬ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</si>
  <si>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</si>
  <si>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</si>
  <si>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</si>
  <si>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0402</t>
  </si>
  <si>
    <t>Топливно-энергетический комплекс</t>
  </si>
  <si>
    <t>0405</t>
  </si>
  <si>
    <t>Сельское хозяйство и рыболовство</t>
  </si>
  <si>
    <t>0406</t>
  </si>
  <si>
    <t>Водное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</si>
  <si>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</si>
  <si>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</si>
  <si>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</si>
  <si>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</si>
  <si>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</si>
  <si>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национальной экономике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</si>
  <si>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</si>
  <si>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</si>
  <si>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</si>
  <si>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</si>
  <si>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</si>
  <si>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</si>
  <si>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</si>
  <si>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</si>
  <si>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</si>
  <si>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</si>
  <si>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</si>
  <si>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</si>
  <si>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</si>
  <si>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</si>
  <si>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</si>
  <si>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</si>
  <si>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КУЛЬТУРА И КИНЕМАТОГРАФИЯ</t>
  </si>
  <si>
    <t>0801</t>
  </si>
  <si>
    <t xml:space="preserve">Культура </t>
  </si>
  <si>
    <t>10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</si>
  <si>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</si>
  <si>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</si>
  <si>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</si>
  <si>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</si>
  <si>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</si>
  <si>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</si>
  <si>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</si>
  <si>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</si>
  <si>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</si>
  <si>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ФИЗИЧЕСКАЯ КУЛЬТУРА И СПОРТ</t>
  </si>
  <si>
    <t>1102</t>
  </si>
  <si>
    <t>Массовый спорт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</si>
  <si>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</si>
  <si>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</si>
  <si>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</si>
  <si>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</si>
  <si>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</si>
  <si>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</si>
  <si>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ВСЕГО РАСХОДОВ</t>
  </si>
  <si>
    <t xml:space="preserve">Ведомственная структура расходов бюджета муниципального образования "Котлас" на 2013 год </t>
  </si>
  <si>
    <t>глава</t>
  </si>
  <si>
    <t>целевая статья</t>
  </si>
  <si>
    <t>вид расходов</t>
  </si>
  <si>
    <t>Финансовое управление администрации                                                                  муниципального образования"Котлас"</t>
  </si>
  <si>
    <t>090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</si>
  <si>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</si>
  <si>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</si>
  <si>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</si>
  <si>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</si>
  <si>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900</t>
  </si>
  <si>
    <t>Выполнение функций органами местного самоуправления</t>
  </si>
  <si>
    <t>4900000</t>
  </si>
  <si>
    <t>Пенсии</t>
  </si>
  <si>
    <t>4900900</t>
  </si>
  <si>
    <t>Доплаты к пенсиям государственных служащих и муниципальных служащих</t>
  </si>
  <si>
    <t>005</t>
  </si>
  <si>
    <t>Социальные выплаты</t>
  </si>
  <si>
    <t>7950000</t>
  </si>
  <si>
    <t>Целевые программы муниципальных образований</t>
  </si>
  <si>
    <t>7951200</t>
  </si>
  <si>
    <t>Ведомственная целевая программа муниципального образования "Котлас" "Оптимизация муниципального долга муниципального образования "Котлас" на 2012-2015 годы"</t>
  </si>
  <si>
    <t>013</t>
  </si>
  <si>
    <t>Прочие расходы</t>
  </si>
  <si>
    <t>Финансовое управление администрации муниципального образования "Котлас"</t>
  </si>
  <si>
    <t>0020000</t>
  </si>
  <si>
    <t>Руководство и управление в сфере установленных функций органов  государственной власти субъектов Российской Федерации и органов местного самоуправления</t>
  </si>
  <si>
    <t>0020400</t>
  </si>
  <si>
    <t>Центральный аппарат</t>
  </si>
  <si>
    <t>7950400</t>
  </si>
  <si>
    <t>Ведомственная целевая программа муниципального образования "Котлас" "Развитие связей с общественностью органов местного самоуправления  МО "Котлас" и внедрение в их деятельность информационно-коммуникационных технологий на 2012-2015годы"</t>
  </si>
  <si>
    <t>Городское Собрание депутатов муниципального образования "Котлас"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</si>
  <si>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</si>
  <si>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</si>
  <si>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</si>
  <si>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</si>
  <si>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Комитет по управлению имуществом администрации                                                 муниципального образования "Котлас"</t>
  </si>
  <si>
    <t>7952200</t>
  </si>
  <si>
    <t>Ведомственная целевая программа муниципального образования "Котлас" "Содержание муниципального имущества МО "Котлас" на 2012 - 2015 годы"</t>
  </si>
  <si>
    <t>913</t>
  </si>
  <si>
    <t>Бюджетные инвестиции за счет средств местного бюджета</t>
  </si>
  <si>
    <t>5220000</t>
  </si>
  <si>
    <t>Региональные целевые программы</t>
  </si>
  <si>
    <t>5223800</t>
  </si>
  <si>
    <t>Долгосрочная целевая программа Архангельской области "Градостроительное развитие Архангельской области на 2009 - 2012 годы"</t>
  </si>
  <si>
    <t>920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</si>
  <si>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 за счет средств областного бюджета</t>
  </si>
  <si>
    <t>7951600</t>
  </si>
  <si>
    <t>Долгосрочная целевая программа МО "Котлас" "Строительство объектов инженерной и социальной инфраструктуры муниципального образования "Котлас" на 2011-2015 годы"</t>
  </si>
  <si>
    <t>5221200</t>
  </si>
  <si>
    <t>Долгосрочная целевая программа Архангельской области "Развитие массового жилищного строительства в Архангельской области на 2010 - 2013 годы"</t>
  </si>
  <si>
    <t>7952300</t>
  </si>
  <si>
    <t>Ведомственная целевая программа муниципального образования "Котлас" "Землеустройство и землепользование на территории МО "Котлас" на 2012 - 2015 годы"</t>
  </si>
  <si>
    <t>162</t>
  </si>
  <si>
    <t>7951900</t>
  </si>
  <si>
    <t>Ведомственная целевая программа муниципального образования "Котлас" "Поддержка жилищного фонда МО "Котлас" на 2012-2015 годы"</t>
  </si>
  <si>
    <t>5050000</t>
  </si>
  <si>
    <t>Социальная помощь</t>
  </si>
  <si>
    <t>5052102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</si>
  <si>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</si>
  <si>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</si>
  <si>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5053601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</si>
  <si>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</si>
  <si>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5053602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</si>
  <si>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федерального бюджета</t>
  </si>
  <si>
    <t>Администрация муниципального образования "Котлас"</t>
  </si>
  <si>
    <t>Аппарат администрации муниципального образования "Котлас"</t>
  </si>
  <si>
    <t>0020300</t>
  </si>
  <si>
    <t>Глава муниципального образования</t>
  </si>
  <si>
    <t>5510000</t>
  </si>
  <si>
    <t>Межбюджетные трансферты</t>
  </si>
  <si>
    <t>5510300</t>
  </si>
  <si>
    <t>Иные межбюджетные трансферты бюджетам бюджетной системы</t>
  </si>
  <si>
    <t>5510305</t>
  </si>
  <si>
    <t>Возмещение расходов депутатов Архангельского областного Собрания депутатов в избирательных округах</t>
  </si>
  <si>
    <t>5223500</t>
  </si>
  <si>
    <t>Ведомственная целевая программа Архангельской области "Улучшение условий и охраны труда в Архангельской области на 2013-2015 годы"</t>
  </si>
  <si>
    <t>5510200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</si>
  <si>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</si>
  <si>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5510202</t>
  </si>
  <si>
    <t>Осуществление государственных полномочий по созданию  комиссий по делам несовершеннолетних и защите их прав</t>
  </si>
  <si>
    <t>5510203</t>
  </si>
  <si>
    <t>Осуществление государственных полномочий в сфере административных правонарушений</t>
  </si>
  <si>
    <t>5510204</t>
  </si>
  <si>
    <t>Осуществление государственных полномочий по 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</si>
  <si>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5510206</t>
  </si>
  <si>
    <t>Осуществление государственных полномочий по  формированию торгового реестра</t>
  </si>
  <si>
    <t>5510208</t>
  </si>
  <si>
    <t>Осуществление государственных полномочий по организации и осуществлению деятельности по опеке и попечительству</t>
  </si>
  <si>
    <t>0200000</t>
  </si>
  <si>
    <t>Проведение выборов и референдумов</t>
  </si>
  <si>
    <t>0200002</t>
  </si>
  <si>
    <t>Проведение выборов в представительные органы и главы муниципального образования</t>
  </si>
  <si>
    <t>0700000</t>
  </si>
  <si>
    <t>0700500</t>
  </si>
  <si>
    <t>Резервные фонды местных администраций</t>
  </si>
  <si>
    <t>0929900</t>
  </si>
  <si>
    <t>Обеспечение деятельности подведомственных учреждений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</si>
  <si>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</si>
  <si>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</si>
  <si>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7950300</t>
  </si>
  <si>
    <t>Долгосрочная целевая программа муниципального образования "Котлас" «Маркетинг МО «Котлас» на 2012 - 2015 годы»</t>
  </si>
  <si>
    <t>312</t>
  </si>
  <si>
    <t>7950600</t>
  </si>
  <si>
    <t>Ведомственная целевая программа муниципального образования "Котлас" "Снижение рисков и смягчение последствий чрезвычайных ситуаций природного и техногенного характера на территории муниципального образования "Котлас" на 2012-2015 годы"</t>
  </si>
  <si>
    <t>642</t>
  </si>
  <si>
    <t>Субсидии бюджетным учреждениям на иные цели</t>
  </si>
  <si>
    <t>7951000</t>
  </si>
  <si>
    <t>Долгосрочная целевая программа муниципального образования "Котлас" "Энергосбережение в МО "Котлас" на 2010-2020 годы"</t>
  </si>
  <si>
    <t>7950301</t>
  </si>
  <si>
    <t>Расходы на реализацию Положения о медали МО "Котлас" "За особые заслуги"</t>
  </si>
  <si>
    <t>915</t>
  </si>
  <si>
    <t>Социальные выплаты в части исполнения публичных нормативных обязательств</t>
  </si>
  <si>
    <t>7950302</t>
  </si>
  <si>
    <t>Расходы на реализацию Положения "О звании "Почетный гражданин МО "Котлас"</t>
  </si>
  <si>
    <t>651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</si>
  <si>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</si>
  <si>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652</t>
  </si>
  <si>
    <t>Субсидии автономным учреждениям на иные цели</t>
  </si>
  <si>
    <t>Управление экономики и городского хозяйства администрации                                                                           муниципального образования "Котлас"</t>
  </si>
  <si>
    <t>5222400</t>
  </si>
  <si>
    <t>Ведомственная целевая программа Архангельской области "Развитие территориального общественного самоуправления Архангельской области на 2013 – 2015 годы"</t>
  </si>
  <si>
    <t>7951800</t>
  </si>
  <si>
    <t>Долгосрочная целевая программа муниципального образования "Котлас" "Развитие территориального общественного самоуправления и местного сообщества на территории МО "Котлас" на 2012-2015 годы"</t>
  </si>
  <si>
    <t>006</t>
  </si>
  <si>
    <t>Субсидии юридическим лицам</t>
  </si>
  <si>
    <t>5227400</t>
  </si>
  <si>
    <t>Долгосрочная целевая программа Архангельской области "Газификация Архангельской области в 2012 - 2014 годах"</t>
  </si>
  <si>
    <t>903</t>
  </si>
  <si>
    <t>Бюджетные инвестиции за счет средств областного бюджета</t>
  </si>
  <si>
    <t>7951100</t>
  </si>
  <si>
    <t>Долгосрочная целевая программа муниципального образования "Котлас" "Газификация МО "Котлас" на 2010 - 2015 годы"</t>
  </si>
  <si>
    <t>2600000</t>
  </si>
  <si>
    <t>Государственная поддержка сельского хозяйства</t>
  </si>
  <si>
    <t>2603000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</si>
  <si>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</si>
  <si>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2605108</t>
  </si>
  <si>
    <t>Возмещение гражданам, ведущим личное подсобное хозяйство, сельскохозяйственным кооперативам, крестьянским (фермерским) хозяйствам части затрат на уплату процентов по кредитам, полученным в российских кредитных организациях и займам, полученным в сельскохозяйственных кредитных потребительских кооперативах в 2006-2013 годах на срок до 8 лет</t>
  </si>
  <si>
    <t>1000000</t>
  </si>
  <si>
    <t>Федеральные целевые программы</t>
  </si>
  <si>
    <t>1001200</t>
  </si>
  <si>
    <t>Федеральная целевая программа "Развитие водохозяйственного комплекса Российской Федерации в 2012-2020 годах"</t>
  </si>
  <si>
    <t>5225200</t>
  </si>
  <si>
    <t>Долгосрочная целевая программа Архангельской области "Развитие водохозяйственного комплекса Архангельской области на 2012 – 2020 годы"</t>
  </si>
  <si>
    <t>7951400</t>
  </si>
  <si>
    <t xml:space="preserve">Долгосрочная целевая программа муниципального образования "Котлас" "Благоустройство и охрана окружающей среды МО "Котлас" на 2011-2015 годы"                             </t>
  </si>
  <si>
    <t>3030000</t>
  </si>
  <si>
    <t>Автомобильный транспорт</t>
  </si>
  <si>
    <t>3030200</t>
  </si>
  <si>
    <t>Возмещение убытков, возникающих в результате установления органами местного самоуправления МО "Котлас" пониженной платы за проезд пассажиров</t>
  </si>
  <si>
    <t>7952100</t>
  </si>
  <si>
    <t>Долгосрочная целевая программа муниципального образования "Котлас" "Развитие общественного пассажирского транспорта МО "Котлас" на 2012-2016 годы"</t>
  </si>
  <si>
    <t>5222700</t>
  </si>
  <si>
    <t>Долгосрочная целевая программа Архангельской области "Развитие общественного пассажирского транспорта Архангельской области на 2012-2016 годы"</t>
  </si>
  <si>
    <t>5510100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</si>
  <si>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</si>
  <si>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5510114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</si>
  <si>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</si>
  <si>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5510115</t>
  </si>
  <si>
    <t>Капитальный ремонт и ремонт автомобильных дорог общего пользования населенных пунктов</t>
  </si>
  <si>
    <t>5510116</t>
  </si>
  <si>
    <t xml:space="preserve"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  </t>
  </si>
  <si>
    <t>Долгосрочная целевая программа муниципального образования "Котлас" "Строительство объектов инженерной и социальной инфраструктуры муниципального образования "Котлас" на 2011-2015 годы"</t>
  </si>
  <si>
    <t>5221100</t>
  </si>
  <si>
    <t>Долгосрочная целевая программа Архангельской области "Развитие субъектов малого и среднего предпринимательства в Архангельской  области и Ненецком автономном округе на 2012-2014 годы"</t>
  </si>
  <si>
    <t>7951700</t>
  </si>
  <si>
    <t xml:space="preserve">Долгосрочная целевая программа муниципального образования "Котлас" "Поддержка и развитие малого и среднего предпринимательства муниципального образования "Котлас" на 2011-2015 годы" </t>
  </si>
  <si>
    <t>0700401</t>
  </si>
  <si>
    <t>0980000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</si>
</sst>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"/>
    <numFmt numFmtId="174" formatCode="_-* #,##0.0&quot;р.&quot;_-;\-* #,##0.0&quot;р.&quot;_-;_-* &quot;-&quot;??&quot;р.&quot;_-;_-@_-"/>
    <numFmt numFmtId="175" formatCode="0.0"/>
    <numFmt numFmtId="176" formatCode="0.0%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0.000"/>
    <numFmt numFmtId="202" formatCode="0.0E+00"/>
    <numFmt numFmtId="203" formatCode="0E+00"/>
    <numFmt numFmtId="204" formatCode="0.0000"/>
    <numFmt numFmtId="205" formatCode="0.00000"/>
    <numFmt numFmtId="206" formatCode="[$-FC19]d\ mmmm\ yyyy\ &quot;г.&quot;"/>
    <numFmt numFmtId="207" formatCode="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#,##0.0000"/>
    <numFmt numFmtId="212" formatCode="_-* #,##0.0&quot;р.&quot;_-;\-* #,##0.0&quot;р.&quot;_-;_-* &quot;-&quot;?&quot;р.&quot;_-;_-@_-"/>
    <numFmt numFmtId="213" formatCode="_-* #,##0.0\ _р_._-;\-* #,##0.0\ _р_._-;_-* &quot;-&quot;?\ 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11"/>
      <name val="Times New Roman"/>
      <family val="1"/>
    </font>
    <font>
      <b/>
      <i/>
      <sz val="7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6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172" fontId="3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172" fontId="3" fillId="0" borderId="0" xfId="0" applyNumberFormat="1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172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49" fontId="9" fillId="0" borderId="15" xfId="0" applyNumberFormat="1" applyFont="1" applyBorder="1" applyAlignment="1">
      <alignment vertical="center" wrapText="1"/>
    </xf>
    <xf numFmtId="49" fontId="9" fillId="0" borderId="16" xfId="0" applyNumberFormat="1" applyFont="1" applyBorder="1" applyAlignment="1">
      <alignment vertical="center" wrapText="1"/>
    </xf>
    <xf numFmtId="49" fontId="4" fillId="24" borderId="20" xfId="0" applyNumberFormat="1" applyFont="1" applyFill="1" applyBorder="1" applyAlignment="1">
      <alignment vertical="center" wrapText="1"/>
    </xf>
    <xf numFmtId="49" fontId="4" fillId="24" borderId="21" xfId="0" applyNumberFormat="1" applyFont="1" applyFill="1" applyBorder="1" applyAlignment="1">
      <alignment vertical="center" wrapText="1"/>
    </xf>
    <xf numFmtId="49" fontId="4" fillId="24" borderId="22" xfId="0" applyNumberFormat="1" applyFont="1" applyFill="1" applyBorder="1" applyAlignment="1">
      <alignment vertical="center" wrapText="1"/>
    </xf>
    <xf numFmtId="172" fontId="4" fillId="24" borderId="19" xfId="0" applyNumberFormat="1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/>
    </xf>
    <xf numFmtId="0" fontId="4" fillId="25" borderId="24" xfId="0" applyFont="1" applyFill="1" applyBorder="1" applyAlignment="1">
      <alignment horizontal="justify" vertical="center" wrapText="1"/>
    </xf>
    <xf numFmtId="172" fontId="4" fillId="25" borderId="25" xfId="0" applyNumberFormat="1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justify" vertical="center" wrapText="1"/>
    </xf>
    <xf numFmtId="49" fontId="4" fillId="22" borderId="14" xfId="0" applyNumberFormat="1" applyFont="1" applyFill="1" applyBorder="1" applyAlignment="1">
      <alignment vertical="center" wrapText="1"/>
    </xf>
    <xf numFmtId="49" fontId="4" fillId="22" borderId="15" xfId="0" applyNumberFormat="1" applyFont="1" applyFill="1" applyBorder="1" applyAlignment="1">
      <alignment vertical="center" wrapText="1"/>
    </xf>
    <xf numFmtId="49" fontId="4" fillId="22" borderId="16" xfId="0" applyNumberFormat="1" applyFont="1" applyFill="1" applyBorder="1" applyAlignment="1">
      <alignment vertical="center" wrapText="1"/>
    </xf>
    <xf numFmtId="172" fontId="4" fillId="22" borderId="17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27" xfId="0" applyNumberFormat="1" applyFont="1" applyBorder="1" applyAlignment="1">
      <alignment vertical="center" wrapText="1"/>
    </xf>
    <xf numFmtId="49" fontId="3" fillId="0" borderId="28" xfId="0" applyNumberFormat="1" applyFont="1" applyBorder="1" applyAlignment="1">
      <alignment vertical="center" wrapText="1"/>
    </xf>
    <xf numFmtId="172" fontId="3" fillId="0" borderId="29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 indent="1"/>
    </xf>
    <xf numFmtId="49" fontId="3" fillId="0" borderId="30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172" fontId="3" fillId="0" borderId="33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4" fillId="25" borderId="14" xfId="0" applyFont="1" applyFill="1" applyBorder="1" applyAlignment="1">
      <alignment horizontal="left" vertical="center" wrapText="1"/>
    </xf>
    <xf numFmtId="49" fontId="4" fillId="25" borderId="14" xfId="0" applyNumberFormat="1" applyFont="1" applyFill="1" applyBorder="1" applyAlignment="1">
      <alignment vertical="center" wrapText="1"/>
    </xf>
    <xf numFmtId="49" fontId="4" fillId="25" borderId="15" xfId="0" applyNumberFormat="1" applyFont="1" applyFill="1" applyBorder="1" applyAlignment="1">
      <alignment vertical="center" wrapText="1"/>
    </xf>
    <xf numFmtId="49" fontId="4" fillId="25" borderId="16" xfId="0" applyNumberFormat="1" applyFont="1" applyFill="1" applyBorder="1" applyAlignment="1">
      <alignment vertical="center" wrapText="1"/>
    </xf>
    <xf numFmtId="172" fontId="4" fillId="25" borderId="17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vertical="center" wrapText="1"/>
    </xf>
    <xf numFmtId="0" fontId="4" fillId="25" borderId="10" xfId="0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vertical="center" wrapText="1"/>
    </xf>
    <xf numFmtId="49" fontId="4" fillId="25" borderId="11" xfId="0" applyNumberFormat="1" applyFont="1" applyFill="1" applyBorder="1" applyAlignment="1">
      <alignment vertical="center" wrapText="1"/>
    </xf>
    <xf numFmtId="49" fontId="4" fillId="25" borderId="12" xfId="0" applyNumberFormat="1" applyFont="1" applyFill="1" applyBorder="1" applyAlignment="1">
      <alignment vertical="center" wrapText="1"/>
    </xf>
    <xf numFmtId="172" fontId="4" fillId="25" borderId="34" xfId="0" applyNumberFormat="1" applyFont="1" applyFill="1" applyBorder="1" applyAlignment="1">
      <alignment horizontal="center" vertical="center" wrapText="1"/>
    </xf>
    <xf numFmtId="172" fontId="4" fillId="24" borderId="19" xfId="53" applyNumberFormat="1" applyFont="1" applyFill="1" applyBorder="1" applyAlignment="1">
      <alignment horizontal="center" vertical="center" wrapText="1"/>
      <protection/>
    </xf>
    <xf numFmtId="172" fontId="4" fillId="0" borderId="13" xfId="53" applyNumberFormat="1" applyFont="1" applyBorder="1" applyAlignment="1">
      <alignment horizontal="center" vertical="center" wrapText="1"/>
      <protection/>
    </xf>
    <xf numFmtId="172" fontId="3" fillId="0" borderId="17" xfId="53" applyNumberFormat="1" applyFont="1" applyBorder="1" applyAlignment="1">
      <alignment horizontal="center" vertical="center" wrapText="1"/>
      <protection/>
    </xf>
    <xf numFmtId="172" fontId="4" fillId="0" borderId="17" xfId="53" applyNumberFormat="1" applyFont="1" applyBorder="1" applyAlignment="1">
      <alignment horizontal="center" vertical="center" wrapText="1"/>
      <protection/>
    </xf>
    <xf numFmtId="49" fontId="3" fillId="0" borderId="14" xfId="53" applyNumberFormat="1" applyFont="1" applyBorder="1" applyAlignment="1">
      <alignment vertical="center" wrapText="1"/>
      <protection/>
    </xf>
    <xf numFmtId="49" fontId="3" fillId="0" borderId="15" xfId="53" applyNumberFormat="1" applyFont="1" applyBorder="1" applyAlignment="1">
      <alignment vertical="center" wrapText="1"/>
      <protection/>
    </xf>
    <xf numFmtId="49" fontId="3" fillId="0" borderId="16" xfId="53" applyNumberFormat="1" applyFont="1" applyBorder="1" applyAlignment="1">
      <alignment vertical="center" wrapText="1"/>
      <protection/>
    </xf>
    <xf numFmtId="49" fontId="4" fillId="22" borderId="14" xfId="53" applyNumberFormat="1" applyFont="1" applyFill="1" applyBorder="1" applyAlignment="1">
      <alignment vertical="center" wrapText="1"/>
      <protection/>
    </xf>
    <xf numFmtId="49" fontId="4" fillId="22" borderId="15" xfId="53" applyNumberFormat="1" applyFont="1" applyFill="1" applyBorder="1" applyAlignment="1">
      <alignment vertical="center" wrapText="1"/>
      <protection/>
    </xf>
    <xf numFmtId="49" fontId="4" fillId="22" borderId="16" xfId="53" applyNumberFormat="1" applyFont="1" applyFill="1" applyBorder="1" applyAlignment="1">
      <alignment vertical="center" wrapText="1"/>
      <protection/>
    </xf>
    <xf numFmtId="49" fontId="4" fillId="25" borderId="24" xfId="53" applyNumberFormat="1" applyFont="1" applyFill="1" applyBorder="1" applyAlignment="1">
      <alignment vertical="center" wrapText="1"/>
      <protection/>
    </xf>
    <xf numFmtId="49" fontId="4" fillId="25" borderId="0" xfId="53" applyNumberFormat="1" applyFont="1" applyFill="1" applyBorder="1" applyAlignment="1">
      <alignment vertical="center" wrapText="1"/>
      <protection/>
    </xf>
    <xf numFmtId="49" fontId="4" fillId="25" borderId="35" xfId="53" applyNumberFormat="1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horizontal="justify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54" applyFont="1" applyAlignment="1">
      <alignment horizontal="center"/>
      <protection/>
    </xf>
    <xf numFmtId="0" fontId="3" fillId="0" borderId="0" xfId="54" applyFont="1" applyAlignment="1">
      <alignment horizontal="left"/>
      <protection/>
    </xf>
    <xf numFmtId="0" fontId="28" fillId="0" borderId="0" xfId="54">
      <alignment/>
      <protection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18" xfId="54" applyFont="1" applyBorder="1" applyAlignment="1">
      <alignment horizontal="center" vertical="center" wrapText="1"/>
      <protection/>
    </xf>
    <xf numFmtId="0" fontId="3" fillId="0" borderId="19" xfId="54" applyFont="1" applyBorder="1" applyAlignment="1">
      <alignment horizontal="center" vertical="center"/>
      <protection/>
    </xf>
    <xf numFmtId="0" fontId="3" fillId="0" borderId="19" xfId="54" applyFont="1" applyBorder="1" applyAlignment="1">
      <alignment horizontal="center" wrapText="1"/>
      <protection/>
    </xf>
    <xf numFmtId="0" fontId="4" fillId="0" borderId="13" xfId="54" applyFont="1" applyBorder="1" applyAlignment="1">
      <alignment horizontal="left" wrapText="1"/>
      <protection/>
    </xf>
    <xf numFmtId="49" fontId="4" fillId="0" borderId="13" xfId="54" applyNumberFormat="1" applyFont="1" applyBorder="1" applyAlignment="1">
      <alignment horizontal="center" vertical="center"/>
      <protection/>
    </xf>
    <xf numFmtId="172" fontId="4" fillId="0" borderId="13" xfId="54" applyNumberFormat="1" applyFont="1" applyBorder="1" applyAlignment="1">
      <alignment horizontal="center" vertical="center"/>
      <protection/>
    </xf>
    <xf numFmtId="0" fontId="3" fillId="0" borderId="17" xfId="54" applyFont="1" applyBorder="1" applyAlignment="1">
      <alignment wrapText="1"/>
      <protection/>
    </xf>
    <xf numFmtId="49" fontId="3" fillId="0" borderId="17" xfId="54" applyNumberFormat="1" applyFont="1" applyBorder="1" applyAlignment="1">
      <alignment horizontal="center" vertical="center"/>
      <protection/>
    </xf>
    <xf numFmtId="172" fontId="3" fillId="0" borderId="17" xfId="54" applyNumberFormat="1" applyFont="1" applyBorder="1" applyAlignment="1">
      <alignment horizontal="center" vertical="center"/>
      <protection/>
    </xf>
    <xf numFmtId="172" fontId="3" fillId="0" borderId="17" xfId="54" applyNumberFormat="1" applyFont="1" applyBorder="1" applyAlignment="1">
      <alignment horizontal="center" vertical="center"/>
      <protection/>
    </xf>
    <xf numFmtId="0" fontId="3" fillId="0" borderId="17" xfId="54" applyFont="1" applyBorder="1" applyAlignment="1">
      <alignment horizontal="left" wrapText="1"/>
      <protection/>
    </xf>
    <xf numFmtId="0" fontId="4" fillId="0" borderId="17" xfId="54" applyFont="1" applyBorder="1" applyAlignment="1">
      <alignment wrapText="1"/>
      <protection/>
    </xf>
    <xf numFmtId="49" fontId="4" fillId="0" borderId="17" xfId="54" applyNumberFormat="1" applyFont="1" applyBorder="1" applyAlignment="1">
      <alignment horizontal="center" vertical="center"/>
      <protection/>
    </xf>
    <xf numFmtId="172" fontId="4" fillId="0" borderId="17" xfId="54" applyNumberFormat="1" applyFont="1" applyBorder="1" applyAlignment="1">
      <alignment horizontal="center" vertical="center"/>
      <protection/>
    </xf>
    <xf numFmtId="0" fontId="4" fillId="0" borderId="17" xfId="54" applyFont="1" applyBorder="1" applyAlignment="1">
      <alignment wrapText="1"/>
      <protection/>
    </xf>
    <xf numFmtId="49" fontId="4" fillId="0" borderId="17" xfId="54" applyNumberFormat="1" applyFont="1" applyBorder="1" applyAlignment="1">
      <alignment horizontal="center" vertical="center"/>
      <protection/>
    </xf>
    <xf numFmtId="172" fontId="4" fillId="0" borderId="17" xfId="54" applyNumberFormat="1" applyFont="1" applyBorder="1" applyAlignment="1">
      <alignment horizontal="center" vertical="center"/>
      <protection/>
    </xf>
    <xf numFmtId="0" fontId="3" fillId="0" borderId="17" xfId="54" applyFont="1" applyBorder="1" applyAlignment="1">
      <alignment vertical="center" wrapText="1"/>
      <protection/>
    </xf>
    <xf numFmtId="0" fontId="3" fillId="0" borderId="17" xfId="54" applyFont="1" applyBorder="1" applyAlignment="1">
      <alignment horizontal="left" vertical="center" wrapText="1"/>
      <protection/>
    </xf>
    <xf numFmtId="0" fontId="4" fillId="0" borderId="19" xfId="54" applyFont="1" applyBorder="1" applyAlignment="1">
      <alignment wrapText="1"/>
      <protection/>
    </xf>
    <xf numFmtId="49" fontId="4" fillId="0" borderId="19" xfId="54" applyNumberFormat="1" applyFont="1" applyBorder="1" applyAlignment="1">
      <alignment horizontal="center" vertical="center"/>
      <protection/>
    </xf>
    <xf numFmtId="172" fontId="4" fillId="0" borderId="19" xfId="54" applyNumberFormat="1" applyFont="1" applyBorder="1" applyAlignment="1">
      <alignment horizontal="center" vertical="center"/>
      <protection/>
    </xf>
    <xf numFmtId="0" fontId="3" fillId="0" borderId="0" xfId="54" applyFont="1">
      <alignment/>
      <protection/>
    </xf>
    <xf numFmtId="0" fontId="4" fillId="0" borderId="0" xfId="54" applyFont="1">
      <alignment/>
      <protection/>
    </xf>
    <xf numFmtId="0" fontId="4" fillId="0" borderId="0" xfId="54" applyFont="1" applyAlignment="1">
      <alignment horizontal="left"/>
      <protection/>
    </xf>
    <xf numFmtId="0" fontId="2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32" fillId="0" borderId="0" xfId="0" applyNumberFormat="1" applyFont="1" applyAlignment="1">
      <alignment horizontal="center" vertical="center" wrapText="1"/>
    </xf>
    <xf numFmtId="0" fontId="30" fillId="0" borderId="13" xfId="0" applyFont="1" applyBorder="1" applyAlignment="1">
      <alignment horizontal="center" vertical="center" textRotation="90" wrapText="1"/>
    </xf>
    <xf numFmtId="0" fontId="30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0" fillId="0" borderId="17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49" fontId="29" fillId="10" borderId="17" xfId="0" applyNumberFormat="1" applyFont="1" applyFill="1" applyBorder="1" applyAlignment="1">
      <alignment horizontal="center" vertical="center" wrapText="1"/>
    </xf>
    <xf numFmtId="0" fontId="29" fillId="10" borderId="17" xfId="0" applyFont="1" applyFill="1" applyBorder="1" applyAlignment="1">
      <alignment horizontal="justify" vertical="center" wrapText="1"/>
    </xf>
    <xf numFmtId="172" fontId="29" fillId="10" borderId="17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left" vertical="center" wrapText="1"/>
    </xf>
    <xf numFmtId="172" fontId="30" fillId="0" borderId="17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justify" vertical="center" wrapText="1"/>
    </xf>
    <xf numFmtId="49" fontId="30" fillId="0" borderId="17" xfId="0" applyNumberFormat="1" applyFont="1" applyFill="1" applyBorder="1" applyAlignment="1">
      <alignment horizontal="justify" vertical="center" wrapText="1"/>
    </xf>
    <xf numFmtId="49" fontId="29" fillId="10" borderId="17" xfId="0" applyNumberFormat="1" applyFont="1" applyFill="1" applyBorder="1" applyAlignment="1">
      <alignment horizontal="justify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17" xfId="0" applyNumberFormat="1" applyFont="1" applyFill="1" applyBorder="1" applyAlignment="1">
      <alignment horizontal="justify" vertical="center" wrapText="1"/>
    </xf>
    <xf numFmtId="172" fontId="30" fillId="0" borderId="17" xfId="0" applyNumberFormat="1" applyFont="1" applyFill="1" applyBorder="1" applyAlignment="1">
      <alignment horizontal="center" wrapText="1"/>
    </xf>
    <xf numFmtId="49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justify" vertical="center" wrapText="1"/>
      <protection/>
    </xf>
    <xf numFmtId="49" fontId="29" fillId="10" borderId="17" xfId="0" applyNumberFormat="1" applyFont="1" applyFill="1" applyBorder="1" applyAlignment="1">
      <alignment horizontal="left" vertical="center" wrapText="1"/>
    </xf>
    <xf numFmtId="0" fontId="30" fillId="0" borderId="17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10" borderId="29" xfId="0" applyFont="1" applyFill="1" applyBorder="1" applyAlignment="1">
      <alignment horizontal="center" vertical="center" wrapText="1"/>
    </xf>
    <xf numFmtId="172" fontId="29" fillId="10" borderId="29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right" vertical="center" wrapText="1"/>
    </xf>
    <xf numFmtId="49" fontId="32" fillId="0" borderId="0" xfId="0" applyNumberFormat="1" applyFont="1" applyAlignment="1">
      <alignment horizontal="center" vertical="center" wrapText="1"/>
    </xf>
    <xf numFmtId="0" fontId="32" fillId="0" borderId="13" xfId="0" applyFont="1" applyBorder="1" applyAlignment="1">
      <alignment horizontal="center" vertical="center" textRotation="90" wrapText="1"/>
    </xf>
    <xf numFmtId="0" fontId="32" fillId="0" borderId="13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17" xfId="0" applyFont="1" applyBorder="1" applyAlignment="1">
      <alignment horizontal="center" vertical="center" textRotation="90" wrapText="1"/>
    </xf>
    <xf numFmtId="0" fontId="32" fillId="0" borderId="17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172" fontId="2" fillId="3" borderId="17" xfId="0" applyNumberFormat="1" applyFont="1" applyFill="1" applyBorder="1" applyAlignment="1">
      <alignment horizontal="center" vertical="center" wrapText="1"/>
    </xf>
    <xf numFmtId="0" fontId="29" fillId="10" borderId="17" xfId="0" applyNumberFormat="1" applyFont="1" applyFill="1" applyBorder="1" applyAlignment="1">
      <alignment horizontal="center" vertical="center" wrapText="1"/>
    </xf>
    <xf numFmtId="0" fontId="29" fillId="10" borderId="17" xfId="0" applyNumberFormat="1" applyFont="1" applyFill="1" applyBorder="1" applyAlignment="1">
      <alignment horizontal="left" vertical="center" wrapText="1"/>
    </xf>
    <xf numFmtId="172" fontId="33" fillId="10" borderId="17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49" fontId="33" fillId="26" borderId="17" xfId="0" applyNumberFormat="1" applyFont="1" applyFill="1" applyBorder="1" applyAlignment="1">
      <alignment horizontal="center" vertical="center" wrapText="1"/>
    </xf>
    <xf numFmtId="0" fontId="33" fillId="26" borderId="17" xfId="0" applyNumberFormat="1" applyFont="1" applyFill="1" applyBorder="1" applyAlignment="1">
      <alignment horizontal="center" vertical="center" wrapText="1"/>
    </xf>
    <xf numFmtId="49" fontId="29" fillId="26" borderId="17" xfId="0" applyNumberFormat="1" applyFont="1" applyFill="1" applyBorder="1" applyAlignment="1">
      <alignment horizontal="left" vertical="center" wrapText="1"/>
    </xf>
    <xf numFmtId="172" fontId="33" fillId="26" borderId="17" xfId="0" applyNumberFormat="1" applyFont="1" applyFill="1" applyBorder="1" applyAlignment="1">
      <alignment horizontal="center" vertical="center" wrapText="1"/>
    </xf>
    <xf numFmtId="49" fontId="32" fillId="7" borderId="17" xfId="0" applyNumberFormat="1" applyFont="1" applyFill="1" applyBorder="1" applyAlignment="1">
      <alignment horizontal="center" vertical="center" wrapText="1"/>
    </xf>
    <xf numFmtId="0" fontId="32" fillId="7" borderId="17" xfId="0" applyNumberFormat="1" applyFont="1" applyFill="1" applyBorder="1" applyAlignment="1">
      <alignment horizontal="center" vertical="center" wrapText="1"/>
    </xf>
    <xf numFmtId="0" fontId="30" fillId="7" borderId="17" xfId="0" applyNumberFormat="1" applyFont="1" applyFill="1" applyBorder="1" applyAlignment="1">
      <alignment horizontal="justify" vertical="center" wrapText="1"/>
    </xf>
    <xf numFmtId="172" fontId="32" fillId="7" borderId="17" xfId="0" applyNumberFormat="1" applyFont="1" applyFill="1" applyBorder="1" applyAlignment="1">
      <alignment horizontal="center" vertical="center" wrapText="1"/>
    </xf>
    <xf numFmtId="49" fontId="32" fillId="22" borderId="17" xfId="0" applyNumberFormat="1" applyFont="1" applyFill="1" applyBorder="1" applyAlignment="1">
      <alignment horizontal="center" vertical="center" wrapText="1"/>
    </xf>
    <xf numFmtId="0" fontId="32" fillId="22" borderId="17" xfId="0" applyNumberFormat="1" applyFont="1" applyFill="1" applyBorder="1" applyAlignment="1">
      <alignment horizontal="center" vertical="center" wrapText="1"/>
    </xf>
    <xf numFmtId="0" fontId="30" fillId="22" borderId="17" xfId="0" applyNumberFormat="1" applyFont="1" applyFill="1" applyBorder="1" applyAlignment="1">
      <alignment horizontal="justify" vertical="center" wrapText="1"/>
    </xf>
    <xf numFmtId="172" fontId="32" fillId="22" borderId="17" xfId="0" applyNumberFormat="1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horizontal="center" vertical="center" wrapText="1"/>
    </xf>
    <xf numFmtId="172" fontId="32" fillId="0" borderId="17" xfId="0" applyNumberFormat="1" applyFont="1" applyBorder="1" applyAlignment="1">
      <alignment horizontal="center" vertical="center" wrapText="1"/>
    </xf>
    <xf numFmtId="0" fontId="29" fillId="26" borderId="17" xfId="0" applyNumberFormat="1" applyFont="1" applyFill="1" applyBorder="1" applyAlignment="1">
      <alignment horizontal="left" vertical="center" wrapText="1"/>
    </xf>
    <xf numFmtId="0" fontId="35" fillId="8" borderId="17" xfId="0" applyFont="1" applyFill="1" applyBorder="1" applyAlignment="1">
      <alignment horizontal="center" vertical="center" wrapText="1"/>
    </xf>
    <xf numFmtId="172" fontId="35" fillId="8" borderId="17" xfId="0" applyNumberFormat="1" applyFont="1" applyFill="1" applyBorder="1" applyAlignment="1">
      <alignment horizontal="center" vertical="center" wrapText="1"/>
    </xf>
    <xf numFmtId="0" fontId="33" fillId="10" borderId="17" xfId="0" applyNumberFormat="1" applyFont="1" applyFill="1" applyBorder="1" applyAlignment="1">
      <alignment horizontal="center" vertical="center" wrapText="1"/>
    </xf>
    <xf numFmtId="0" fontId="30" fillId="22" borderId="17" xfId="0" applyNumberFormat="1" applyFont="1" applyFill="1" applyBorder="1" applyAlignment="1">
      <alignment horizontal="left" vertical="center" wrapText="1"/>
    </xf>
    <xf numFmtId="49" fontId="30" fillId="0" borderId="17" xfId="0" applyNumberFormat="1" applyFont="1" applyFill="1" applyBorder="1" applyAlignment="1">
      <alignment vertical="center" wrapText="1"/>
    </xf>
    <xf numFmtId="172" fontId="32" fillId="0" borderId="17" xfId="0" applyNumberFormat="1" applyFont="1" applyFill="1" applyBorder="1" applyAlignment="1">
      <alignment horizontal="center" vertical="center" wrapText="1"/>
    </xf>
    <xf numFmtId="49" fontId="29" fillId="26" borderId="17" xfId="0" applyNumberFormat="1" applyFont="1" applyFill="1" applyBorder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49" fontId="30" fillId="7" borderId="17" xfId="0" applyNumberFormat="1" applyFont="1" applyFill="1" applyBorder="1" applyAlignment="1">
      <alignment vertical="center" wrapText="1"/>
    </xf>
    <xf numFmtId="49" fontId="30" fillId="22" borderId="17" xfId="0" applyNumberFormat="1" applyFont="1" applyFill="1" applyBorder="1" applyAlignment="1">
      <alignment horizontal="justify" vertical="center" wrapText="1"/>
    </xf>
    <xf numFmtId="49" fontId="33" fillId="10" borderId="17" xfId="0" applyNumberFormat="1" applyFont="1" applyFill="1" applyBorder="1" applyAlignment="1">
      <alignment horizontal="center" vertical="center" wrapText="1"/>
    </xf>
    <xf numFmtId="49" fontId="30" fillId="7" borderId="17" xfId="0" applyNumberFormat="1" applyFont="1" applyFill="1" applyBorder="1" applyAlignment="1">
      <alignment horizontal="justify" vertical="center" wrapText="1"/>
    </xf>
    <xf numFmtId="172" fontId="33" fillId="7" borderId="17" xfId="0" applyNumberFormat="1" applyFont="1" applyFill="1" applyBorder="1" applyAlignment="1">
      <alignment horizontal="center" vertical="center" wrapText="1"/>
    </xf>
    <xf numFmtId="49" fontId="30" fillId="22" borderId="17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left" vertical="center" wrapText="1"/>
    </xf>
    <xf numFmtId="49" fontId="30" fillId="7" borderId="17" xfId="0" applyNumberFormat="1" applyFont="1" applyFill="1" applyBorder="1" applyAlignment="1">
      <alignment horizontal="left" vertical="center" wrapText="1"/>
    </xf>
    <xf numFmtId="0" fontId="32" fillId="27" borderId="17" xfId="0" applyNumberFormat="1" applyFont="1" applyFill="1" applyBorder="1" applyAlignment="1">
      <alignment horizontal="center" vertical="center" wrapText="1"/>
    </xf>
    <xf numFmtId="49" fontId="32" fillId="27" borderId="17" xfId="0" applyNumberFormat="1" applyFont="1" applyFill="1" applyBorder="1" applyAlignment="1">
      <alignment horizontal="center" vertical="center" wrapText="1"/>
    </xf>
    <xf numFmtId="49" fontId="30" fillId="27" borderId="17" xfId="0" applyNumberFormat="1" applyFont="1" applyFill="1" applyBorder="1" applyAlignment="1">
      <alignment horizontal="justify" vertical="center" wrapText="1"/>
    </xf>
    <xf numFmtId="172" fontId="32" fillId="27" borderId="17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justify" vertical="center" wrapText="1"/>
    </xf>
    <xf numFmtId="0" fontId="29" fillId="10" borderId="17" xfId="0" applyNumberFormat="1" applyFont="1" applyFill="1" applyBorder="1" applyAlignment="1">
      <alignment horizontal="center" vertical="center" wrapText="1"/>
    </xf>
    <xf numFmtId="49" fontId="29" fillId="10" borderId="17" xfId="0" applyNumberFormat="1" applyFont="1" applyFill="1" applyBorder="1" applyAlignment="1">
      <alignment horizontal="center" vertical="center" wrapText="1"/>
    </xf>
    <xf numFmtId="0" fontId="32" fillId="26" borderId="17" xfId="0" applyNumberFormat="1" applyFont="1" applyFill="1" applyBorder="1" applyAlignment="1">
      <alignment horizontal="center" vertical="center" wrapText="1"/>
    </xf>
    <xf numFmtId="49" fontId="33" fillId="26" borderId="17" xfId="0" applyNumberFormat="1" applyFont="1" applyFill="1" applyBorder="1" applyAlignment="1">
      <alignment horizontal="center" vertical="center" wrapText="1"/>
    </xf>
    <xf numFmtId="0" fontId="33" fillId="26" borderId="17" xfId="0" applyNumberFormat="1" applyFont="1" applyFill="1" applyBorder="1" applyAlignment="1">
      <alignment horizontal="center" vertical="center" wrapText="1"/>
    </xf>
    <xf numFmtId="49" fontId="33" fillId="10" borderId="17" xfId="0" applyNumberFormat="1" applyFont="1" applyFill="1" applyBorder="1" applyAlignment="1">
      <alignment horizontal="center" vertical="center" wrapText="1"/>
    </xf>
    <xf numFmtId="49" fontId="29" fillId="10" borderId="17" xfId="0" applyNumberFormat="1" applyFont="1" applyFill="1" applyBorder="1" applyAlignment="1">
      <alignment horizontal="justify" vertical="center" wrapText="1"/>
    </xf>
    <xf numFmtId="49" fontId="29" fillId="26" borderId="17" xfId="0" applyNumberFormat="1" applyFont="1" applyFill="1" applyBorder="1" applyAlignment="1">
      <alignment horizontal="justify" vertical="center" wrapText="1"/>
    </xf>
    <xf numFmtId="172" fontId="32" fillId="26" borderId="17" xfId="0" applyNumberFormat="1" applyFont="1" applyFill="1" applyBorder="1" applyAlignment="1">
      <alignment horizontal="center" vertical="center" wrapText="1"/>
    </xf>
    <xf numFmtId="49" fontId="32" fillId="7" borderId="17" xfId="0" applyNumberFormat="1" applyFont="1" applyFill="1" applyBorder="1" applyAlignment="1">
      <alignment horizontal="center" vertical="center" wrapText="1"/>
    </xf>
    <xf numFmtId="49" fontId="30" fillId="7" borderId="17" xfId="0" applyNumberFormat="1" applyFont="1" applyFill="1" applyBorder="1" applyAlignment="1">
      <alignment horizontal="justify" vertical="center" wrapText="1"/>
    </xf>
    <xf numFmtId="49" fontId="32" fillId="22" borderId="17" xfId="0" applyNumberFormat="1" applyFont="1" applyFill="1" applyBorder="1" applyAlignment="1">
      <alignment horizontal="center" vertical="center" wrapText="1"/>
    </xf>
    <xf numFmtId="49" fontId="30" fillId="22" borderId="17" xfId="0" applyNumberFormat="1" applyFont="1" applyFill="1" applyBorder="1" applyAlignment="1">
      <alignment horizontal="justify" vertical="center" wrapText="1"/>
    </xf>
    <xf numFmtId="49" fontId="29" fillId="26" borderId="17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justify" vertical="center" wrapText="1"/>
    </xf>
    <xf numFmtId="49" fontId="29" fillId="26" borderId="17" xfId="0" applyNumberFormat="1" applyFont="1" applyFill="1" applyBorder="1" applyAlignment="1">
      <alignment horizontal="justify" vertical="center" wrapText="1"/>
    </xf>
    <xf numFmtId="0" fontId="36" fillId="0" borderId="0" xfId="0" applyFont="1" applyFill="1" applyAlignment="1">
      <alignment horizontal="center" vertical="center" wrapText="1"/>
    </xf>
    <xf numFmtId="0" fontId="32" fillId="0" borderId="17" xfId="0" applyNumberFormat="1" applyFont="1" applyBorder="1" applyAlignment="1">
      <alignment horizontal="center" vertical="center" wrapText="1"/>
    </xf>
    <xf numFmtId="0" fontId="33" fillId="10" borderId="17" xfId="0" applyFont="1" applyFill="1" applyBorder="1" applyAlignment="1">
      <alignment horizontal="center" vertical="center" wrapText="1"/>
    </xf>
    <xf numFmtId="0" fontId="33" fillId="26" borderId="17" xfId="0" applyFont="1" applyFill="1" applyBorder="1" applyAlignment="1">
      <alignment horizontal="center" vertical="center" wrapText="1"/>
    </xf>
    <xf numFmtId="172" fontId="29" fillId="26" borderId="17" xfId="0" applyNumberFormat="1" applyFont="1" applyFill="1" applyBorder="1" applyAlignment="1">
      <alignment horizontal="center" vertical="center" wrapText="1"/>
    </xf>
    <xf numFmtId="207" fontId="30" fillId="7" borderId="17" xfId="0" applyNumberFormat="1" applyFont="1" applyFill="1" applyBorder="1" applyAlignment="1">
      <alignment horizontal="justify" vertical="center" wrapText="1"/>
    </xf>
    <xf numFmtId="207" fontId="30" fillId="22" borderId="17" xfId="0" applyNumberFormat="1" applyFont="1" applyFill="1" applyBorder="1" applyAlignment="1">
      <alignment horizontal="justify" vertical="center" wrapText="1"/>
    </xf>
    <xf numFmtId="49" fontId="32" fillId="26" borderId="17" xfId="0" applyNumberFormat="1" applyFont="1" applyFill="1" applyBorder="1" applyAlignment="1">
      <alignment horizontal="center" vertical="center" wrapText="1"/>
    </xf>
    <xf numFmtId="49" fontId="34" fillId="7" borderId="17" xfId="0" applyNumberFormat="1" applyFont="1" applyFill="1" applyBorder="1" applyAlignment="1">
      <alignment horizontal="center" vertical="center" wrapText="1"/>
    </xf>
    <xf numFmtId="172" fontId="29" fillId="10" borderId="17" xfId="0" applyNumberFormat="1" applyFont="1" applyFill="1" applyBorder="1" applyAlignment="1">
      <alignment horizontal="center" vertical="center" wrapText="1"/>
    </xf>
    <xf numFmtId="172" fontId="33" fillId="26" borderId="17" xfId="0" applyNumberFormat="1" applyFont="1" applyFill="1" applyBorder="1" applyAlignment="1">
      <alignment horizontal="center" vertical="center" wrapText="1"/>
    </xf>
    <xf numFmtId="49" fontId="33" fillId="7" borderId="17" xfId="0" applyNumberFormat="1" applyFont="1" applyFill="1" applyBorder="1" applyAlignment="1">
      <alignment horizontal="center" vertical="center" wrapText="1"/>
    </xf>
    <xf numFmtId="0" fontId="33" fillId="27" borderId="0" xfId="0" applyFont="1" applyFill="1" applyAlignment="1">
      <alignment horizontal="center" vertical="center" wrapText="1"/>
    </xf>
    <xf numFmtId="49" fontId="33" fillId="22" borderId="17" xfId="0" applyNumberFormat="1" applyFont="1" applyFill="1" applyBorder="1" applyAlignment="1">
      <alignment horizontal="center" vertical="center" wrapText="1"/>
    </xf>
    <xf numFmtId="172" fontId="32" fillId="7" borderId="17" xfId="0" applyNumberFormat="1" applyFont="1" applyFill="1" applyBorder="1" applyAlignment="1">
      <alignment horizontal="center" vertical="center" wrapText="1"/>
    </xf>
    <xf numFmtId="0" fontId="30" fillId="22" borderId="17" xfId="0" applyNumberFormat="1" applyFont="1" applyFill="1" applyBorder="1" applyAlignment="1">
      <alignment horizontal="justify" vertical="center" wrapText="1"/>
    </xf>
    <xf numFmtId="172" fontId="32" fillId="22" borderId="17" xfId="0" applyNumberFormat="1" applyFont="1" applyFill="1" applyBorder="1" applyAlignment="1">
      <alignment horizontal="center" vertical="center" wrapText="1"/>
    </xf>
    <xf numFmtId="0" fontId="30" fillId="0" borderId="17" xfId="0" applyNumberFormat="1" applyFont="1" applyFill="1" applyBorder="1" applyAlignment="1">
      <alignment horizontal="justify" vertical="center" wrapText="1"/>
    </xf>
    <xf numFmtId="172" fontId="32" fillId="0" borderId="17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justify" vertical="center" wrapText="1"/>
    </xf>
    <xf numFmtId="0" fontId="30" fillId="22" borderId="17" xfId="0" applyFont="1" applyFill="1" applyBorder="1" applyAlignment="1">
      <alignment horizontal="justify" vertical="center" wrapText="1"/>
    </xf>
    <xf numFmtId="172" fontId="37" fillId="8" borderId="17" xfId="0" applyNumberFormat="1" applyFont="1" applyFill="1" applyBorder="1" applyAlignment="1">
      <alignment horizontal="center" vertical="center" wrapText="1"/>
    </xf>
    <xf numFmtId="0" fontId="29" fillId="10" borderId="17" xfId="0" applyFont="1" applyFill="1" applyBorder="1" applyAlignment="1">
      <alignment horizontal="left" vertical="center" wrapText="1"/>
    </xf>
    <xf numFmtId="0" fontId="29" fillId="26" borderId="17" xfId="0" applyFont="1" applyFill="1" applyBorder="1" applyAlignment="1">
      <alignment horizontal="left" vertical="center" wrapText="1"/>
    </xf>
    <xf numFmtId="0" fontId="32" fillId="7" borderId="17" xfId="0" applyFont="1" applyFill="1" applyBorder="1" applyAlignment="1">
      <alignment horizontal="center" vertical="center" wrapText="1"/>
    </xf>
    <xf numFmtId="0" fontId="30" fillId="7" borderId="17" xfId="0" applyFont="1" applyFill="1" applyBorder="1" applyAlignment="1">
      <alignment horizontal="left" vertical="center" wrapText="1"/>
    </xf>
    <xf numFmtId="0" fontId="32" fillId="22" borderId="17" xfId="0" applyFont="1" applyFill="1" applyBorder="1" applyAlignment="1">
      <alignment horizontal="center" vertical="center" wrapText="1"/>
    </xf>
    <xf numFmtId="0" fontId="30" fillId="22" borderId="17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left" vertical="center" wrapText="1"/>
    </xf>
    <xf numFmtId="0" fontId="38" fillId="8" borderId="17" xfId="0" applyFont="1" applyFill="1" applyBorder="1" applyAlignment="1">
      <alignment horizontal="center" vertical="center" wrapText="1"/>
    </xf>
    <xf numFmtId="172" fontId="38" fillId="8" borderId="17" xfId="0" applyNumberFormat="1" applyFont="1" applyFill="1" applyBorder="1" applyAlignment="1">
      <alignment horizontal="center" vertical="center" wrapText="1"/>
    </xf>
    <xf numFmtId="49" fontId="30" fillId="27" borderId="17" xfId="0" applyNumberFormat="1" applyFont="1" applyFill="1" applyBorder="1" applyAlignment="1">
      <alignment horizontal="left" vertical="center" wrapText="1"/>
    </xf>
    <xf numFmtId="49" fontId="32" fillId="27" borderId="17" xfId="0" applyNumberFormat="1" applyFont="1" applyFill="1" applyBorder="1" applyAlignment="1">
      <alignment horizontal="left" vertical="center" wrapText="1"/>
    </xf>
    <xf numFmtId="2" fontId="32" fillId="22" borderId="17" xfId="0" applyNumberFormat="1" applyFont="1" applyFill="1" applyBorder="1" applyAlignment="1">
      <alignment horizontal="center" vertical="center" wrapText="1"/>
    </xf>
    <xf numFmtId="2" fontId="30" fillId="22" borderId="17" xfId="0" applyNumberFormat="1" applyFont="1" applyFill="1" applyBorder="1" applyAlignment="1">
      <alignment horizontal="justify" vertical="center" wrapText="1"/>
    </xf>
    <xf numFmtId="2" fontId="32" fillId="0" borderId="17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justify" vertical="center" wrapText="1"/>
    </xf>
    <xf numFmtId="2" fontId="32" fillId="7" borderId="17" xfId="0" applyNumberFormat="1" applyFont="1" applyFill="1" applyBorder="1" applyAlignment="1">
      <alignment horizontal="center" vertical="center" wrapText="1"/>
    </xf>
    <xf numFmtId="2" fontId="30" fillId="7" borderId="17" xfId="0" applyNumberFormat="1" applyFont="1" applyFill="1" applyBorder="1" applyAlignment="1">
      <alignment horizontal="justify" vertical="center" wrapText="1"/>
    </xf>
    <xf numFmtId="2" fontId="32" fillId="27" borderId="17" xfId="0" applyNumberFormat="1" applyFont="1" applyFill="1" applyBorder="1" applyAlignment="1">
      <alignment horizontal="center" vertical="center" wrapText="1"/>
    </xf>
    <xf numFmtId="2" fontId="30" fillId="27" borderId="17" xfId="0" applyNumberFormat="1" applyFont="1" applyFill="1" applyBorder="1" applyAlignment="1">
      <alignment horizontal="justify" vertical="center" wrapText="1"/>
    </xf>
    <xf numFmtId="2" fontId="32" fillId="7" borderId="17" xfId="0" applyNumberFormat="1" applyFont="1" applyFill="1" applyBorder="1" applyAlignment="1">
      <alignment horizontal="left" vertical="center" wrapText="1"/>
    </xf>
    <xf numFmtId="2" fontId="32" fillId="22" borderId="17" xfId="0" applyNumberFormat="1" applyFont="1" applyFill="1" applyBorder="1" applyAlignment="1">
      <alignment horizontal="left" vertical="center" wrapText="1"/>
    </xf>
    <xf numFmtId="2" fontId="32" fillId="0" borderId="17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1" fontId="32" fillId="22" borderId="17" xfId="0" applyNumberFormat="1" applyFont="1" applyFill="1" applyBorder="1" applyAlignment="1">
      <alignment horizontal="center" vertical="center" wrapText="1"/>
    </xf>
    <xf numFmtId="1" fontId="30" fillId="22" borderId="17" xfId="0" applyNumberFormat="1" applyFont="1" applyFill="1" applyBorder="1" applyAlignment="1">
      <alignment horizontal="justify" vertical="center" wrapText="1"/>
    </xf>
    <xf numFmtId="1" fontId="32" fillId="0" borderId="17" xfId="0" applyNumberFormat="1" applyFont="1" applyFill="1" applyBorder="1" applyAlignment="1">
      <alignment horizontal="center" vertical="center" wrapText="1"/>
    </xf>
    <xf numFmtId="1" fontId="30" fillId="0" borderId="17" xfId="0" applyNumberFormat="1" applyFont="1" applyFill="1" applyBorder="1" applyAlignment="1">
      <alignment horizontal="justify" vertical="center" wrapText="1"/>
    </xf>
    <xf numFmtId="1" fontId="32" fillId="7" borderId="17" xfId="0" applyNumberFormat="1" applyFont="1" applyFill="1" applyBorder="1" applyAlignment="1">
      <alignment horizontal="center" vertical="center" wrapText="1"/>
    </xf>
    <xf numFmtId="1" fontId="30" fillId="7" borderId="17" xfId="0" applyNumberFormat="1" applyFont="1" applyFill="1" applyBorder="1" applyAlignment="1">
      <alignment horizontal="justify" vertical="center" wrapText="1"/>
    </xf>
    <xf numFmtId="1" fontId="32" fillId="0" borderId="17" xfId="0" applyNumberFormat="1" applyFont="1" applyFill="1" applyBorder="1" applyAlignment="1">
      <alignment horizontal="left" vertical="center" wrapText="1"/>
    </xf>
    <xf numFmtId="0" fontId="30" fillId="0" borderId="17" xfId="0" applyNumberFormat="1" applyFont="1" applyBorder="1" applyAlignment="1">
      <alignment horizontal="justify" vertical="center" wrapText="1"/>
    </xf>
    <xf numFmtId="49" fontId="33" fillId="26" borderId="17" xfId="0" applyNumberFormat="1" applyFont="1" applyFill="1" applyBorder="1" applyAlignment="1">
      <alignment horizontal="center" wrapText="1"/>
    </xf>
    <xf numFmtId="0" fontId="32" fillId="7" borderId="17" xfId="0" applyNumberFormat="1" applyFont="1" applyFill="1" applyBorder="1" applyAlignment="1">
      <alignment horizontal="center" vertical="center"/>
    </xf>
    <xf numFmtId="49" fontId="32" fillId="7" borderId="17" xfId="0" applyNumberFormat="1" applyFont="1" applyFill="1" applyBorder="1" applyAlignment="1">
      <alignment horizontal="center"/>
    </xf>
    <xf numFmtId="49" fontId="32" fillId="7" borderId="17" xfId="0" applyNumberFormat="1" applyFont="1" applyFill="1" applyBorder="1" applyAlignment="1">
      <alignment horizontal="center" wrapText="1"/>
    </xf>
    <xf numFmtId="49" fontId="30" fillId="7" borderId="17" xfId="0" applyNumberFormat="1" applyFont="1" applyFill="1" applyBorder="1" applyAlignment="1">
      <alignment horizontal="justify" wrapText="1"/>
    </xf>
    <xf numFmtId="172" fontId="32" fillId="7" borderId="17" xfId="0" applyNumberFormat="1" applyFont="1" applyFill="1" applyBorder="1" applyAlignment="1">
      <alignment horizontal="center" wrapText="1"/>
    </xf>
    <xf numFmtId="49" fontId="32" fillId="22" borderId="17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center" wrapText="1"/>
    </xf>
    <xf numFmtId="172" fontId="39" fillId="10" borderId="17" xfId="0" applyNumberFormat="1" applyFont="1" applyFill="1" applyBorder="1" applyAlignment="1">
      <alignment horizontal="center" vertical="center" wrapText="1"/>
    </xf>
    <xf numFmtId="0" fontId="29" fillId="26" borderId="17" xfId="0" applyFont="1" applyFill="1" applyBorder="1" applyAlignment="1">
      <alignment horizontal="justify" vertical="center" wrapText="1"/>
    </xf>
    <xf numFmtId="0" fontId="30" fillId="0" borderId="17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justify" vertical="center" wrapText="1"/>
    </xf>
    <xf numFmtId="2" fontId="30" fillId="22" borderId="17" xfId="0" applyNumberFormat="1" applyFont="1" applyFill="1" applyBorder="1" applyAlignment="1">
      <alignment horizontal="left" vertical="center" wrapText="1"/>
    </xf>
    <xf numFmtId="2" fontId="30" fillId="0" borderId="17" xfId="0" applyNumberFormat="1" applyFont="1" applyFill="1" applyBorder="1" applyAlignment="1">
      <alignment horizontal="left" vertical="center" wrapText="1"/>
    </xf>
    <xf numFmtId="49" fontId="36" fillId="8" borderId="17" xfId="0" applyNumberFormat="1" applyFont="1" applyFill="1" applyBorder="1" applyAlignment="1">
      <alignment horizontal="center" vertical="center" wrapText="1"/>
    </xf>
    <xf numFmtId="49" fontId="38" fillId="8" borderId="17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>
      <alignment horizontal="center" vertical="center" wrapText="1"/>
    </xf>
    <xf numFmtId="172" fontId="30" fillId="22" borderId="17" xfId="0" applyNumberFormat="1" applyFont="1" applyFill="1" applyBorder="1" applyAlignment="1">
      <alignment horizontal="justify" vertical="center" wrapText="1"/>
    </xf>
    <xf numFmtId="172" fontId="30" fillId="0" borderId="17" xfId="0" applyNumberFormat="1" applyFont="1" applyFill="1" applyBorder="1" applyAlignment="1">
      <alignment horizontal="justify" vertical="center" wrapText="1"/>
    </xf>
    <xf numFmtId="0" fontId="32" fillId="7" borderId="17" xfId="0" applyNumberFormat="1" applyFont="1" applyFill="1" applyBorder="1" applyAlignment="1">
      <alignment horizontal="center" vertical="center" wrapText="1"/>
    </xf>
    <xf numFmtId="49" fontId="30" fillId="7" borderId="17" xfId="0" applyNumberFormat="1" applyFont="1" applyFill="1" applyBorder="1" applyAlignment="1">
      <alignment horizontal="left" vertical="center" wrapText="1"/>
    </xf>
    <xf numFmtId="0" fontId="29" fillId="27" borderId="0" xfId="0" applyFont="1" applyFill="1" applyAlignment="1">
      <alignment horizontal="center" vertical="center" wrapText="1"/>
    </xf>
    <xf numFmtId="0" fontId="30" fillId="27" borderId="0" xfId="0" applyFont="1" applyFill="1" applyAlignment="1">
      <alignment horizontal="center" vertical="center" wrapText="1"/>
    </xf>
    <xf numFmtId="0" fontId="37" fillId="8" borderId="17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33" fillId="26" borderId="17" xfId="0" applyNumberFormat="1" applyFont="1" applyFill="1" applyBorder="1" applyAlignment="1">
      <alignment horizontal="justify" vertical="center" wrapText="1"/>
    </xf>
    <xf numFmtId="49" fontId="32" fillId="0" borderId="17" xfId="0" applyNumberFormat="1" applyFont="1" applyFill="1" applyBorder="1" applyAlignment="1">
      <alignment horizontal="justify" vertical="center" wrapText="1"/>
    </xf>
    <xf numFmtId="0" fontId="30" fillId="22" borderId="17" xfId="0" applyNumberFormat="1" applyFont="1" applyFill="1" applyBorder="1" applyAlignment="1">
      <alignment vertical="center" wrapText="1"/>
    </xf>
    <xf numFmtId="49" fontId="32" fillId="0" borderId="33" xfId="0" applyNumberFormat="1" applyFont="1" applyFill="1" applyBorder="1" applyAlignment="1">
      <alignment horizontal="center" vertical="center" wrapText="1"/>
    </xf>
    <xf numFmtId="49" fontId="30" fillId="0" borderId="33" xfId="0" applyNumberFormat="1" applyFont="1" applyFill="1" applyBorder="1" applyAlignment="1">
      <alignment horizontal="left" vertical="center" wrapText="1"/>
    </xf>
    <xf numFmtId="172" fontId="32" fillId="0" borderId="33" xfId="0" applyNumberFormat="1" applyFont="1" applyFill="1" applyBorder="1" applyAlignment="1">
      <alignment horizontal="center" vertical="center" wrapText="1"/>
    </xf>
    <xf numFmtId="172" fontId="4" fillId="10" borderId="29" xfId="0" applyNumberFormat="1" applyFont="1" applyFill="1" applyBorder="1" applyAlignment="1">
      <alignment horizontal="center" vertical="center" wrapText="1"/>
    </xf>
    <xf numFmtId="172" fontId="32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3" fillId="0" borderId="0" xfId="55">
      <alignment/>
      <protection/>
    </xf>
    <xf numFmtId="0" fontId="3" fillId="0" borderId="0" xfId="55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" wrapText="1"/>
      <protection/>
    </xf>
    <xf numFmtId="0" fontId="2" fillId="0" borderId="18" xfId="55" applyFont="1" applyBorder="1" applyAlignment="1">
      <alignment horizontal="center" wrapText="1"/>
      <protection/>
    </xf>
    <xf numFmtId="0" fontId="3" fillId="0" borderId="0" xfId="55" applyAlignment="1">
      <alignment horizontal="right"/>
      <protection/>
    </xf>
    <xf numFmtId="0" fontId="37" fillId="0" borderId="13" xfId="55" applyFont="1" applyBorder="1" applyAlignment="1">
      <alignment horizontal="center" vertical="center" wrapText="1"/>
      <protection/>
    </xf>
    <xf numFmtId="0" fontId="37" fillId="0" borderId="17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32" fillId="0" borderId="17" xfId="55" applyFont="1" applyBorder="1" applyAlignment="1">
      <alignment horizontal="center" vertical="center" wrapText="1"/>
      <protection/>
    </xf>
    <xf numFmtId="0" fontId="32" fillId="0" borderId="0" xfId="55" applyFont="1" applyAlignment="1">
      <alignment horizontal="center" vertical="center" wrapText="1"/>
      <protection/>
    </xf>
    <xf numFmtId="2" fontId="4" fillId="0" borderId="17" xfId="55" applyNumberFormat="1" applyFont="1" applyBorder="1" applyAlignment="1">
      <alignment horizontal="justify" vertical="center" wrapText="1"/>
      <protection/>
    </xf>
    <xf numFmtId="165" fontId="4" fillId="0" borderId="17" xfId="55" applyNumberFormat="1" applyFont="1" applyBorder="1" applyAlignment="1">
      <alignment horizontal="center" vertical="center"/>
      <protection/>
    </xf>
    <xf numFmtId="0" fontId="3" fillId="0" borderId="17" xfId="55" applyBorder="1" applyAlignment="1">
      <alignment horizontal="center" vertical="center"/>
      <protection/>
    </xf>
    <xf numFmtId="0" fontId="3" fillId="0" borderId="0" xfId="55" applyAlignment="1">
      <alignment vertical="center"/>
      <protection/>
    </xf>
    <xf numFmtId="0" fontId="4" fillId="0" borderId="17" xfId="55" applyNumberFormat="1" applyFont="1" applyFill="1" applyBorder="1" applyAlignment="1">
      <alignment horizontal="justify" vertical="center" wrapText="1"/>
      <protection/>
    </xf>
    <xf numFmtId="165" fontId="4" fillId="0" borderId="33" xfId="55" applyNumberFormat="1" applyFont="1" applyBorder="1" applyAlignment="1">
      <alignment horizontal="center" vertical="center"/>
      <protection/>
    </xf>
    <xf numFmtId="0" fontId="6" fillId="0" borderId="17" xfId="55" applyNumberFormat="1" applyFont="1" applyFill="1" applyBorder="1" applyAlignment="1">
      <alignment horizontal="justify" vertical="center" wrapText="1"/>
      <protection/>
    </xf>
    <xf numFmtId="165" fontId="6" fillId="0" borderId="17" xfId="55" applyNumberFormat="1" applyFont="1" applyBorder="1" applyAlignment="1">
      <alignment horizontal="center" vertical="center"/>
      <protection/>
    </xf>
    <xf numFmtId="165" fontId="6" fillId="0" borderId="33" xfId="55" applyNumberFormat="1" applyFont="1" applyBorder="1" applyAlignment="1">
      <alignment horizontal="center" vertical="center"/>
      <protection/>
    </xf>
    <xf numFmtId="0" fontId="4" fillId="0" borderId="17" xfId="55" applyNumberFormat="1" applyFont="1" applyBorder="1" applyAlignment="1">
      <alignment horizontal="justify" vertical="center" wrapText="1"/>
      <protection/>
    </xf>
    <xf numFmtId="165" fontId="4" fillId="0" borderId="17" xfId="55" applyNumberFormat="1" applyFont="1" applyFill="1" applyBorder="1" applyAlignment="1">
      <alignment horizontal="center" vertical="center"/>
      <protection/>
    </xf>
    <xf numFmtId="172" fontId="4" fillId="0" borderId="17" xfId="55" applyNumberFormat="1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justify" vertical="center" wrapText="1"/>
      <protection/>
    </xf>
    <xf numFmtId="0" fontId="4" fillId="0" borderId="33" xfId="55" applyFont="1" applyFill="1" applyBorder="1" applyAlignment="1">
      <alignment horizontal="justify" vertical="center" wrapText="1"/>
      <protection/>
    </xf>
    <xf numFmtId="2" fontId="4" fillId="0" borderId="33" xfId="55" applyNumberFormat="1" applyFont="1" applyFill="1" applyBorder="1" applyAlignment="1">
      <alignment horizontal="justify" vertical="center" wrapText="1"/>
      <protection/>
    </xf>
    <xf numFmtId="0" fontId="4" fillId="0" borderId="17" xfId="55" applyFont="1" applyBorder="1" applyAlignment="1">
      <alignment horizontal="justify" vertical="center" wrapText="1"/>
      <protection/>
    </xf>
    <xf numFmtId="165" fontId="4" fillId="0" borderId="17" xfId="55" applyNumberFormat="1" applyFont="1" applyBorder="1" applyAlignment="1">
      <alignment horizontal="center" vertical="center"/>
      <protection/>
    </xf>
    <xf numFmtId="49" fontId="4" fillId="0" borderId="17" xfId="55" applyNumberFormat="1" applyFont="1" applyBorder="1" applyAlignment="1">
      <alignment horizontal="justify" vertical="center" wrapText="1"/>
      <protection/>
    </xf>
    <xf numFmtId="165" fontId="4" fillId="0" borderId="17" xfId="55" applyNumberFormat="1" applyFont="1" applyBorder="1" applyAlignment="1">
      <alignment vertical="center"/>
      <protection/>
    </xf>
    <xf numFmtId="0" fontId="4" fillId="0" borderId="17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49" fontId="6" fillId="0" borderId="17" xfId="55" applyNumberFormat="1" applyFont="1" applyBorder="1" applyAlignment="1">
      <alignment horizontal="justify" vertical="center" wrapText="1"/>
      <protection/>
    </xf>
    <xf numFmtId="165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0" xfId="55" applyFont="1">
      <alignment/>
      <protection/>
    </xf>
    <xf numFmtId="49" fontId="6" fillId="0" borderId="33" xfId="55" applyNumberFormat="1" applyFont="1" applyBorder="1" applyAlignment="1">
      <alignment horizontal="justify" vertical="center" wrapText="1"/>
      <protection/>
    </xf>
    <xf numFmtId="165" fontId="6" fillId="0" borderId="33" xfId="55" applyNumberFormat="1" applyFont="1" applyFill="1" applyBorder="1" applyAlignment="1">
      <alignment horizontal="center" vertical="center"/>
      <protection/>
    </xf>
    <xf numFmtId="0" fontId="6" fillId="0" borderId="33" xfId="55" applyFont="1" applyBorder="1" applyAlignment="1">
      <alignment horizontal="center"/>
      <protection/>
    </xf>
    <xf numFmtId="2" fontId="6" fillId="0" borderId="33" xfId="55" applyNumberFormat="1" applyFont="1" applyBorder="1" applyAlignment="1">
      <alignment horizontal="justify" vertical="center" wrapText="1"/>
      <protection/>
    </xf>
    <xf numFmtId="0" fontId="6" fillId="0" borderId="17" xfId="55" applyFont="1" applyBorder="1" applyAlignment="1">
      <alignment horizontal="justify" vertical="center" wrapText="1"/>
      <protection/>
    </xf>
    <xf numFmtId="2" fontId="6" fillId="0" borderId="17" xfId="55" applyNumberFormat="1" applyFont="1" applyBorder="1" applyAlignment="1">
      <alignment horizontal="justify" vertical="center" wrapText="1"/>
      <protection/>
    </xf>
    <xf numFmtId="165" fontId="6" fillId="0" borderId="17" xfId="55" applyNumberFormat="1" applyFont="1" applyBorder="1" applyAlignment="1">
      <alignment vertical="center"/>
      <protection/>
    </xf>
    <xf numFmtId="165" fontId="6" fillId="0" borderId="33" xfId="55" applyNumberFormat="1" applyFont="1" applyBorder="1" applyAlignment="1">
      <alignment vertical="center"/>
      <protection/>
    </xf>
    <xf numFmtId="2" fontId="4" fillId="0" borderId="33" xfId="55" applyNumberFormat="1" applyFont="1" applyBorder="1" applyAlignment="1">
      <alignment horizontal="justify" vertical="center" wrapText="1"/>
      <protection/>
    </xf>
    <xf numFmtId="165" fontId="4" fillId="0" borderId="33" xfId="55" applyNumberFormat="1" applyFont="1" applyBorder="1" applyAlignment="1">
      <alignment vertical="center"/>
      <protection/>
    </xf>
    <xf numFmtId="0" fontId="3" fillId="0" borderId="33" xfId="55" applyBorder="1" applyAlignment="1">
      <alignment horizontal="center" vertical="center"/>
      <protection/>
    </xf>
    <xf numFmtId="0" fontId="4" fillId="0" borderId="33" xfId="55" applyNumberFormat="1" applyFont="1" applyFill="1" applyBorder="1" applyAlignment="1">
      <alignment horizontal="justify" vertical="center" wrapText="1"/>
      <protection/>
    </xf>
    <xf numFmtId="0" fontId="3" fillId="0" borderId="17" xfId="55" applyBorder="1" applyAlignment="1">
      <alignment horizontal="center"/>
      <protection/>
    </xf>
    <xf numFmtId="0" fontId="3" fillId="0" borderId="35" xfId="55" applyBorder="1">
      <alignment/>
      <protection/>
    </xf>
    <xf numFmtId="2" fontId="4" fillId="0" borderId="29" xfId="55" applyNumberFormat="1" applyFont="1" applyBorder="1" applyAlignment="1">
      <alignment horizontal="justify" vertical="center" wrapText="1"/>
      <protection/>
    </xf>
    <xf numFmtId="165" fontId="4" fillId="0" borderId="29" xfId="55" applyNumberFormat="1" applyFont="1" applyBorder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- Расчеты по прогнозу 2013-2015" xfId="53"/>
    <cellStyle name="Обычный_Приложение 3" xfId="54"/>
    <cellStyle name="Обычный_Приложение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866775</xdr:colOff>
      <xdr:row>0</xdr:row>
      <xdr:rowOff>47625</xdr:rowOff>
    </xdr:from>
    <xdr:to>
      <xdr:col>9</xdr:col>
      <xdr:colOff>1381125</xdr:colOff>
      <xdr:row>4</xdr:row>
      <xdr:rowOff>438150</xdr:rowOff>
    </xdr:to>
    <xdr:sp>
      <xdr:nvSpPr>
        <xdr:cNvPr id="1" name="Rectangle 3"/>
        <xdr:cNvSpPr>
          <a:spLocks/>
        </xdr:cNvSpPr>
      </xdr:nvSpPr>
      <xdr:spPr>
        <a:xfrm>
          <a:off x="6629400" y="47625"/>
          <a:ext cx="32956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 31 "  октября  2013 года   № 11-н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
</a:t>
          </a:r>
          <a:r>
            <a:rPr lang="en-US" cap="none" sz="1000" b="0" i="0" u="none" baseline="0">
              <a:solidFill>
                <a:srgbClr val="000000"/>
              </a:solidFill>
            </a:rPr>
            <a:t>«О бюджете муниципального образования «Котлас» на 2013 год и на плановый период 2014 и 2015 годов»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4010025</xdr:colOff>
      <xdr:row>0</xdr:row>
      <xdr:rowOff>57150</xdr:rowOff>
    </xdr:from>
    <xdr:to>
      <xdr:col>2</xdr:col>
      <xdr:colOff>1085850</xdr:colOff>
      <xdr:row>4</xdr:row>
      <xdr:rowOff>676275</xdr:rowOff>
    </xdr:to>
    <xdr:sp>
      <xdr:nvSpPr>
        <xdr:cNvPr id="1" name="Rectangle 3"/>
        <xdr:cNvSpPr>
          <a:spLocks/>
        </xdr:cNvSpPr>
      </xdr:nvSpPr>
      <xdr:spPr>
        <a:xfrm>
          <a:off x="4010025" y="57150"/>
          <a:ext cx="28956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2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"31" октября 2013 года  № 11-н
</a:t>
          </a:r>
          <a:r>
            <a:rPr lang="en-US" cap="none" sz="1000" b="0" i="0" u="none" baseline="0">
              <a:solidFill>
                <a:srgbClr val="000000"/>
              </a:solidFill>
            </a:rPr>
            <a:t>О внесении изменений в решение 
</a:t>
          </a:r>
          <a:r>
            <a:rPr lang="en-US" cap="none" sz="1000" b="0" i="0" u="none" baseline="0">
              <a:solidFill>
                <a:srgbClr val="000000"/>
              </a:solidFill>
            </a:rPr>
            <a:t>«О бюджете муниципального 
</a:t>
          </a:r>
          <a:r>
            <a:rPr lang="en-US" cap="none" sz="1000" b="0" i="0" u="none" baseline="0">
              <a:solidFill>
                <a:srgbClr val="000000"/>
              </a:solidFill>
            </a:rPr>
            <a:t>образования «Котлас» на 2013 год и 
</a:t>
          </a:r>
          <a:r>
            <a:rPr lang="en-US" cap="none" sz="1000" b="0" i="0" u="none" baseline="0">
              <a:solidFill>
                <a:srgbClr val="000000"/>
              </a:solidFill>
            </a:rPr>
            <a:t>на плановый период 2014 и 2015 годов»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8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6096000" y="0"/>
          <a:ext cx="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4181475</xdr:colOff>
      <xdr:row>0</xdr:row>
      <xdr:rowOff>0</xdr:rowOff>
    </xdr:from>
    <xdr:to>
      <xdr:col>4</xdr:col>
      <xdr:colOff>685800</xdr:colOff>
      <xdr:row>7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895850" y="0"/>
          <a:ext cx="327660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3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"31 " октября 2013 года № 11-н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о бюджете муниципального образования "Котлас" на 2013 год и на плановый период 2014 и 2015 годов"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8</xdr:row>
      <xdr:rowOff>85725</xdr:rowOff>
    </xdr:to>
    <xdr:sp>
      <xdr:nvSpPr>
        <xdr:cNvPr id="1" name="Rectangle 5"/>
        <xdr:cNvSpPr>
          <a:spLocks/>
        </xdr:cNvSpPr>
      </xdr:nvSpPr>
      <xdr:spPr>
        <a:xfrm>
          <a:off x="6972300" y="0"/>
          <a:ext cx="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5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"10"сентября  2009 года №_______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2009год"</a:t>
          </a:r>
        </a:p>
      </xdr:txBody>
    </xdr:sp>
    <xdr:clientData/>
  </xdr:twoCellAnchor>
  <xdr:twoCellAnchor>
    <xdr:from>
      <xdr:col>4</xdr:col>
      <xdr:colOff>4333875</xdr:colOff>
      <xdr:row>0</xdr:row>
      <xdr:rowOff>0</xdr:rowOff>
    </xdr:from>
    <xdr:to>
      <xdr:col>8</xdr:col>
      <xdr:colOff>0</xdr:colOff>
      <xdr:row>6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6076950" y="0"/>
          <a:ext cx="358140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4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"31"  октября  2013 года № 11-н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о бюджете муниципального образования "Котлас" на 2013 год и на плановый период 2014 и 2015 годов"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600075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362575" y="76200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5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Собрания депутатов 
</a:t>
          </a:r>
          <a:r>
            <a:rPr lang="en-US" cap="none" sz="1000" b="0" i="0" u="none" baseline="0">
              <a:solidFill>
                <a:srgbClr val="000000"/>
              </a:solidFill>
            </a:rPr>
            <a:t>муниципального образования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"25" октября 2007 г. №__________
</a:t>
          </a:r>
        </a:p>
      </xdr:txBody>
    </xdr:sp>
    <xdr:clientData/>
  </xdr:twoCellAnchor>
  <xdr:twoCellAnchor>
    <xdr:from>
      <xdr:col>1</xdr:col>
      <xdr:colOff>323850</xdr:colOff>
      <xdr:row>0</xdr:row>
      <xdr:rowOff>0</xdr:rowOff>
    </xdr:from>
    <xdr:to>
      <xdr:col>4</xdr:col>
      <xdr:colOff>914400</xdr:colOff>
      <xdr:row>5</xdr:row>
      <xdr:rowOff>0</xdr:rowOff>
    </xdr:to>
    <xdr:sp>
      <xdr:nvSpPr>
        <xdr:cNvPr id="2" name="Rectangle 18"/>
        <xdr:cNvSpPr>
          <a:spLocks/>
        </xdr:cNvSpPr>
      </xdr:nvSpPr>
      <xdr:spPr>
        <a:xfrm>
          <a:off x="5686425" y="0"/>
          <a:ext cx="37147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5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 31 " октября 2013 года  № 11-н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"О бюджете муниципального образования «Котлас»  на 2013 год и на плановый период 2014 и 2015 годов»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03"/>
  <sheetViews>
    <sheetView zoomScalePageLayoutView="0" workbookViewId="0" topLeftCell="A85">
      <selection activeCell="A7" sqref="A7:J7"/>
    </sheetView>
  </sheetViews>
  <sheetFormatPr defaultColWidth="9.00390625" defaultRowHeight="12.75"/>
  <cols>
    <col min="1" max="1" width="52.625" style="1" customWidth="1"/>
    <col min="2" max="2" width="2.00390625" style="17" customWidth="1"/>
    <col min="3" max="3" width="3.00390625" style="17" customWidth="1"/>
    <col min="4" max="4" width="6.00390625" style="17" customWidth="1"/>
    <col min="5" max="5" width="3.00390625" style="17" customWidth="1"/>
    <col min="6" max="6" width="5.00390625" style="17" customWidth="1"/>
    <col min="7" max="7" width="4.00390625" style="17" customWidth="1"/>
    <col min="8" max="10" width="18.25390625" style="2" customWidth="1"/>
    <col min="11" max="16384" width="9.125" style="1" customWidth="1"/>
  </cols>
  <sheetData>
    <row r="5" ht="42.75" customHeight="1"/>
    <row r="6" spans="1:10" ht="15.75" customHeight="1">
      <c r="A6" s="85" t="s">
        <v>275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15.75" customHeight="1">
      <c r="A7" s="85" t="s">
        <v>314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0.5" customHeight="1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s="2" customFormat="1" ht="39.75" customHeight="1">
      <c r="A9" s="26" t="s">
        <v>271</v>
      </c>
      <c r="B9" s="84" t="s">
        <v>272</v>
      </c>
      <c r="C9" s="84"/>
      <c r="D9" s="84"/>
      <c r="E9" s="84"/>
      <c r="F9" s="84"/>
      <c r="G9" s="84"/>
      <c r="H9" s="26" t="s">
        <v>273</v>
      </c>
      <c r="I9" s="26" t="s">
        <v>301</v>
      </c>
      <c r="J9" s="26" t="s">
        <v>302</v>
      </c>
    </row>
    <row r="10" spans="1:13" s="27" customFormat="1" ht="22.5" customHeight="1">
      <c r="A10" s="35" t="s">
        <v>274</v>
      </c>
      <c r="B10" s="31" t="s">
        <v>215</v>
      </c>
      <c r="C10" s="32" t="s">
        <v>216</v>
      </c>
      <c r="D10" s="32" t="s">
        <v>217</v>
      </c>
      <c r="E10" s="32" t="s">
        <v>216</v>
      </c>
      <c r="F10" s="32" t="s">
        <v>218</v>
      </c>
      <c r="G10" s="33" t="s">
        <v>219</v>
      </c>
      <c r="H10" s="70">
        <v>819936.6</v>
      </c>
      <c r="I10" s="34">
        <v>9168.1</v>
      </c>
      <c r="J10" s="34">
        <v>829104.7</v>
      </c>
      <c r="M10" s="64"/>
    </row>
    <row r="11" spans="1:10" s="7" customFormat="1" ht="12.75">
      <c r="A11" s="36" t="s">
        <v>220</v>
      </c>
      <c r="B11" s="3">
        <v>1</v>
      </c>
      <c r="C11" s="4" t="s">
        <v>221</v>
      </c>
      <c r="D11" s="4" t="s">
        <v>217</v>
      </c>
      <c r="E11" s="4" t="s">
        <v>216</v>
      </c>
      <c r="F11" s="4" t="s">
        <v>218</v>
      </c>
      <c r="G11" s="5" t="s">
        <v>219</v>
      </c>
      <c r="H11" s="71">
        <v>509953.2</v>
      </c>
      <c r="I11" s="6">
        <v>0</v>
      </c>
      <c r="J11" s="6">
        <v>509953.2</v>
      </c>
    </row>
    <row r="12" spans="1:10" ht="12.75">
      <c r="A12" s="20" t="s">
        <v>222</v>
      </c>
      <c r="B12" s="8" t="s">
        <v>215</v>
      </c>
      <c r="C12" s="9" t="s">
        <v>221</v>
      </c>
      <c r="D12" s="9" t="s">
        <v>223</v>
      </c>
      <c r="E12" s="9" t="s">
        <v>221</v>
      </c>
      <c r="F12" s="9" t="s">
        <v>218</v>
      </c>
      <c r="G12" s="10" t="s">
        <v>224</v>
      </c>
      <c r="H12" s="72">
        <v>509953.2</v>
      </c>
      <c r="I12" s="11"/>
      <c r="J12" s="11">
        <v>509953.2</v>
      </c>
    </row>
    <row r="13" spans="1:10" s="7" customFormat="1" ht="12.75">
      <c r="A13" s="37" t="s">
        <v>225</v>
      </c>
      <c r="B13" s="12" t="s">
        <v>215</v>
      </c>
      <c r="C13" s="13" t="s">
        <v>226</v>
      </c>
      <c r="D13" s="13" t="s">
        <v>217</v>
      </c>
      <c r="E13" s="13" t="s">
        <v>216</v>
      </c>
      <c r="F13" s="13" t="s">
        <v>218</v>
      </c>
      <c r="G13" s="14" t="s">
        <v>219</v>
      </c>
      <c r="H13" s="73">
        <v>89419.2</v>
      </c>
      <c r="I13" s="15">
        <v>0</v>
      </c>
      <c r="J13" s="15">
        <v>89419.2</v>
      </c>
    </row>
    <row r="14" spans="1:10" ht="25.5">
      <c r="A14" s="20" t="s">
        <v>228</v>
      </c>
      <c r="B14" s="8" t="s">
        <v>215</v>
      </c>
      <c r="C14" s="9" t="s">
        <v>226</v>
      </c>
      <c r="D14" s="9" t="s">
        <v>223</v>
      </c>
      <c r="E14" s="9" t="s">
        <v>216</v>
      </c>
      <c r="F14" s="9" t="s">
        <v>218</v>
      </c>
      <c r="G14" s="10" t="s">
        <v>224</v>
      </c>
      <c r="H14" s="72">
        <v>88537</v>
      </c>
      <c r="I14" s="11"/>
      <c r="J14" s="11">
        <v>88537</v>
      </c>
    </row>
    <row r="15" spans="1:10" ht="12.75">
      <c r="A15" s="20" t="s">
        <v>295</v>
      </c>
      <c r="B15" s="8" t="s">
        <v>215</v>
      </c>
      <c r="C15" s="9" t="s">
        <v>226</v>
      </c>
      <c r="D15" s="9" t="s">
        <v>237</v>
      </c>
      <c r="E15" s="9" t="s">
        <v>221</v>
      </c>
      <c r="F15" s="9" t="s">
        <v>218</v>
      </c>
      <c r="G15" s="10" t="s">
        <v>224</v>
      </c>
      <c r="H15" s="72">
        <v>5.2</v>
      </c>
      <c r="I15" s="11"/>
      <c r="J15" s="11">
        <v>5.2</v>
      </c>
    </row>
    <row r="16" spans="1:10" ht="25.5">
      <c r="A16" s="20" t="s">
        <v>315</v>
      </c>
      <c r="B16" s="8" t="s">
        <v>215</v>
      </c>
      <c r="C16" s="9" t="s">
        <v>226</v>
      </c>
      <c r="D16" s="9" t="s">
        <v>266</v>
      </c>
      <c r="E16" s="9" t="s">
        <v>229</v>
      </c>
      <c r="F16" s="9" t="s">
        <v>218</v>
      </c>
      <c r="G16" s="10" t="s">
        <v>224</v>
      </c>
      <c r="H16" s="72">
        <v>877</v>
      </c>
      <c r="I16" s="11"/>
      <c r="J16" s="11">
        <v>877</v>
      </c>
    </row>
    <row r="17" spans="1:10" s="7" customFormat="1" ht="12.75">
      <c r="A17" s="37" t="s">
        <v>230</v>
      </c>
      <c r="B17" s="12" t="s">
        <v>215</v>
      </c>
      <c r="C17" s="13" t="s">
        <v>231</v>
      </c>
      <c r="D17" s="13" t="s">
        <v>217</v>
      </c>
      <c r="E17" s="13" t="s">
        <v>216</v>
      </c>
      <c r="F17" s="13" t="s">
        <v>218</v>
      </c>
      <c r="G17" s="14" t="s">
        <v>219</v>
      </c>
      <c r="H17" s="73">
        <v>55490.6</v>
      </c>
      <c r="I17" s="15">
        <v>0</v>
      </c>
      <c r="J17" s="15">
        <v>55490.6</v>
      </c>
    </row>
    <row r="18" spans="1:10" ht="12.75">
      <c r="A18" s="20" t="s">
        <v>232</v>
      </c>
      <c r="B18" s="8" t="s">
        <v>215</v>
      </c>
      <c r="C18" s="9" t="s">
        <v>231</v>
      </c>
      <c r="D18" s="9" t="s">
        <v>227</v>
      </c>
      <c r="E18" s="9" t="s">
        <v>216</v>
      </c>
      <c r="F18" s="9" t="s">
        <v>218</v>
      </c>
      <c r="G18" s="10" t="s">
        <v>224</v>
      </c>
      <c r="H18" s="72">
        <v>11264</v>
      </c>
      <c r="I18" s="11"/>
      <c r="J18" s="11">
        <v>11264</v>
      </c>
    </row>
    <row r="19" spans="1:10" ht="12.75">
      <c r="A19" s="20" t="s">
        <v>233</v>
      </c>
      <c r="B19" s="8" t="s">
        <v>215</v>
      </c>
      <c r="C19" s="9" t="s">
        <v>231</v>
      </c>
      <c r="D19" s="9" t="s">
        <v>234</v>
      </c>
      <c r="E19" s="9" t="s">
        <v>216</v>
      </c>
      <c r="F19" s="9" t="s">
        <v>218</v>
      </c>
      <c r="G19" s="10" t="s">
        <v>224</v>
      </c>
      <c r="H19" s="72">
        <v>44226.6</v>
      </c>
      <c r="I19" s="11"/>
      <c r="J19" s="11">
        <v>44226.6</v>
      </c>
    </row>
    <row r="20" spans="1:10" s="7" customFormat="1" ht="12.75">
      <c r="A20" s="37" t="s">
        <v>235</v>
      </c>
      <c r="B20" s="12" t="s">
        <v>215</v>
      </c>
      <c r="C20" s="13" t="s">
        <v>236</v>
      </c>
      <c r="D20" s="13" t="s">
        <v>217</v>
      </c>
      <c r="E20" s="13" t="s">
        <v>216</v>
      </c>
      <c r="F20" s="13" t="s">
        <v>218</v>
      </c>
      <c r="G20" s="14" t="s">
        <v>219</v>
      </c>
      <c r="H20" s="73">
        <v>11696</v>
      </c>
      <c r="I20" s="15"/>
      <c r="J20" s="15">
        <v>11696</v>
      </c>
    </row>
    <row r="21" spans="1:10" s="7" customFormat="1" ht="38.25">
      <c r="A21" s="37" t="s">
        <v>239</v>
      </c>
      <c r="B21" s="12" t="s">
        <v>215</v>
      </c>
      <c r="C21" s="13" t="s">
        <v>240</v>
      </c>
      <c r="D21" s="13" t="s">
        <v>217</v>
      </c>
      <c r="E21" s="13" t="s">
        <v>216</v>
      </c>
      <c r="F21" s="13" t="s">
        <v>218</v>
      </c>
      <c r="G21" s="14" t="s">
        <v>219</v>
      </c>
      <c r="H21" s="73">
        <v>79447.6</v>
      </c>
      <c r="I21" s="15">
        <v>9168.1</v>
      </c>
      <c r="J21" s="15">
        <v>88615.7</v>
      </c>
    </row>
    <row r="22" spans="1:10" s="7" customFormat="1" ht="66" customHeight="1">
      <c r="A22" s="20" t="s">
        <v>354</v>
      </c>
      <c r="B22" s="8" t="s">
        <v>215</v>
      </c>
      <c r="C22" s="9" t="s">
        <v>240</v>
      </c>
      <c r="D22" s="9" t="s">
        <v>227</v>
      </c>
      <c r="E22" s="9" t="s">
        <v>216</v>
      </c>
      <c r="F22" s="9" t="s">
        <v>218</v>
      </c>
      <c r="G22" s="10" t="s">
        <v>242</v>
      </c>
      <c r="H22" s="72">
        <v>231.3</v>
      </c>
      <c r="I22" s="11"/>
      <c r="J22" s="11">
        <v>231.3</v>
      </c>
    </row>
    <row r="23" spans="1:10" ht="76.5">
      <c r="A23" s="20" t="s">
        <v>291</v>
      </c>
      <c r="B23" s="8" t="s">
        <v>215</v>
      </c>
      <c r="C23" s="9" t="s">
        <v>240</v>
      </c>
      <c r="D23" s="9" t="s">
        <v>241</v>
      </c>
      <c r="E23" s="9" t="s">
        <v>216</v>
      </c>
      <c r="F23" s="9" t="s">
        <v>218</v>
      </c>
      <c r="G23" s="10" t="s">
        <v>242</v>
      </c>
      <c r="H23" s="72">
        <v>34465</v>
      </c>
      <c r="I23" s="11">
        <v>9168.1</v>
      </c>
      <c r="J23" s="11">
        <v>43633.1</v>
      </c>
    </row>
    <row r="24" spans="1:10" ht="25.5">
      <c r="A24" s="20" t="s">
        <v>243</v>
      </c>
      <c r="B24" s="8" t="s">
        <v>215</v>
      </c>
      <c r="C24" s="9" t="s">
        <v>240</v>
      </c>
      <c r="D24" s="9" t="s">
        <v>238</v>
      </c>
      <c r="E24" s="9" t="s">
        <v>216</v>
      </c>
      <c r="F24" s="9" t="s">
        <v>218</v>
      </c>
      <c r="G24" s="10" t="s">
        <v>242</v>
      </c>
      <c r="H24" s="72">
        <v>2452.7</v>
      </c>
      <c r="I24" s="11"/>
      <c r="J24" s="11">
        <v>2452.7</v>
      </c>
    </row>
    <row r="25" spans="1:10" ht="64.5" customHeight="1">
      <c r="A25" s="20" t="s">
        <v>292</v>
      </c>
      <c r="B25" s="8" t="s">
        <v>215</v>
      </c>
      <c r="C25" s="9" t="s">
        <v>240</v>
      </c>
      <c r="D25" s="9" t="s">
        <v>244</v>
      </c>
      <c r="E25" s="9" t="s">
        <v>216</v>
      </c>
      <c r="F25" s="9" t="s">
        <v>218</v>
      </c>
      <c r="G25" s="10" t="s">
        <v>242</v>
      </c>
      <c r="H25" s="72">
        <v>42298.6</v>
      </c>
      <c r="I25" s="11"/>
      <c r="J25" s="11">
        <v>42298.6</v>
      </c>
    </row>
    <row r="26" spans="1:10" s="7" customFormat="1" ht="25.5">
      <c r="A26" s="37" t="s">
        <v>245</v>
      </c>
      <c r="B26" s="12" t="s">
        <v>215</v>
      </c>
      <c r="C26" s="13" t="s">
        <v>246</v>
      </c>
      <c r="D26" s="13" t="s">
        <v>217</v>
      </c>
      <c r="E26" s="13" t="s">
        <v>216</v>
      </c>
      <c r="F26" s="13" t="s">
        <v>218</v>
      </c>
      <c r="G26" s="14" t="s">
        <v>219</v>
      </c>
      <c r="H26" s="73">
        <v>6369.8</v>
      </c>
      <c r="I26" s="15">
        <v>0</v>
      </c>
      <c r="J26" s="15">
        <v>6369.8</v>
      </c>
    </row>
    <row r="27" spans="1:10" ht="12.75" customHeight="1">
      <c r="A27" s="20" t="s">
        <v>247</v>
      </c>
      <c r="B27" s="8" t="s">
        <v>215</v>
      </c>
      <c r="C27" s="9" t="s">
        <v>246</v>
      </c>
      <c r="D27" s="9" t="s">
        <v>227</v>
      </c>
      <c r="E27" s="9" t="s">
        <v>221</v>
      </c>
      <c r="F27" s="9" t="s">
        <v>218</v>
      </c>
      <c r="G27" s="10" t="s">
        <v>242</v>
      </c>
      <c r="H27" s="72">
        <v>6369.8</v>
      </c>
      <c r="I27" s="11"/>
      <c r="J27" s="11">
        <v>6369.8</v>
      </c>
    </row>
    <row r="28" spans="1:10" ht="27.75" customHeight="1">
      <c r="A28" s="37" t="s">
        <v>300</v>
      </c>
      <c r="B28" s="12" t="s">
        <v>215</v>
      </c>
      <c r="C28" s="13" t="s">
        <v>280</v>
      </c>
      <c r="D28" s="13" t="s">
        <v>217</v>
      </c>
      <c r="E28" s="13" t="s">
        <v>216</v>
      </c>
      <c r="F28" s="13" t="s">
        <v>218</v>
      </c>
      <c r="G28" s="14" t="s">
        <v>219</v>
      </c>
      <c r="H28" s="73">
        <v>561.1</v>
      </c>
      <c r="I28" s="15"/>
      <c r="J28" s="15">
        <v>561.1</v>
      </c>
    </row>
    <row r="29" spans="1:10" s="7" customFormat="1" ht="25.5">
      <c r="A29" s="37" t="s">
        <v>248</v>
      </c>
      <c r="B29" s="12" t="s">
        <v>215</v>
      </c>
      <c r="C29" s="13" t="s">
        <v>249</v>
      </c>
      <c r="D29" s="13" t="s">
        <v>217</v>
      </c>
      <c r="E29" s="13" t="s">
        <v>216</v>
      </c>
      <c r="F29" s="13" t="s">
        <v>218</v>
      </c>
      <c r="G29" s="14" t="s">
        <v>219</v>
      </c>
      <c r="H29" s="73">
        <v>46276.1</v>
      </c>
      <c r="I29" s="15"/>
      <c r="J29" s="15">
        <v>46276.1</v>
      </c>
    </row>
    <row r="30" spans="1:10" s="7" customFormat="1" ht="12.75">
      <c r="A30" s="37" t="s">
        <v>250</v>
      </c>
      <c r="B30" s="12" t="s">
        <v>215</v>
      </c>
      <c r="C30" s="13" t="s">
        <v>251</v>
      </c>
      <c r="D30" s="13" t="s">
        <v>217</v>
      </c>
      <c r="E30" s="13" t="s">
        <v>216</v>
      </c>
      <c r="F30" s="13" t="s">
        <v>218</v>
      </c>
      <c r="G30" s="14" t="s">
        <v>219</v>
      </c>
      <c r="H30" s="73">
        <v>10687</v>
      </c>
      <c r="I30" s="15"/>
      <c r="J30" s="15">
        <v>10687</v>
      </c>
    </row>
    <row r="31" spans="1:10" s="7" customFormat="1" ht="12.75">
      <c r="A31" s="37" t="s">
        <v>252</v>
      </c>
      <c r="B31" s="12" t="s">
        <v>215</v>
      </c>
      <c r="C31" s="13" t="s">
        <v>253</v>
      </c>
      <c r="D31" s="13" t="s">
        <v>217</v>
      </c>
      <c r="E31" s="13" t="s">
        <v>216</v>
      </c>
      <c r="F31" s="13" t="s">
        <v>218</v>
      </c>
      <c r="G31" s="14" t="s">
        <v>219</v>
      </c>
      <c r="H31" s="73">
        <v>10036</v>
      </c>
      <c r="I31" s="15"/>
      <c r="J31" s="15">
        <v>10036</v>
      </c>
    </row>
    <row r="32" spans="1:13" s="27" customFormat="1" ht="22.5" customHeight="1">
      <c r="A32" s="35" t="s">
        <v>254</v>
      </c>
      <c r="B32" s="31" t="s">
        <v>214</v>
      </c>
      <c r="C32" s="32" t="s">
        <v>216</v>
      </c>
      <c r="D32" s="32" t="s">
        <v>217</v>
      </c>
      <c r="E32" s="32" t="s">
        <v>216</v>
      </c>
      <c r="F32" s="32" t="s">
        <v>218</v>
      </c>
      <c r="G32" s="33" t="s">
        <v>219</v>
      </c>
      <c r="H32" s="34">
        <v>836608.3</v>
      </c>
      <c r="I32" s="34">
        <v>0</v>
      </c>
      <c r="J32" s="34">
        <v>836608.3</v>
      </c>
      <c r="M32" s="64"/>
    </row>
    <row r="33" spans="1:13" s="27" customFormat="1" ht="36" customHeight="1">
      <c r="A33" s="42" t="s">
        <v>293</v>
      </c>
      <c r="B33" s="80" t="s">
        <v>214</v>
      </c>
      <c r="C33" s="81" t="s">
        <v>229</v>
      </c>
      <c r="D33" s="81" t="s">
        <v>217</v>
      </c>
      <c r="E33" s="81" t="s">
        <v>216</v>
      </c>
      <c r="F33" s="81" t="s">
        <v>218</v>
      </c>
      <c r="G33" s="82" t="s">
        <v>219</v>
      </c>
      <c r="H33" s="43">
        <v>839727.3</v>
      </c>
      <c r="I33" s="43">
        <v>0</v>
      </c>
      <c r="J33" s="43">
        <v>839727.3</v>
      </c>
      <c r="M33" s="64"/>
    </row>
    <row r="34" spans="1:10" s="25" customFormat="1" ht="24.75" customHeight="1">
      <c r="A34" s="44" t="s">
        <v>257</v>
      </c>
      <c r="B34" s="45" t="s">
        <v>214</v>
      </c>
      <c r="C34" s="46" t="s">
        <v>229</v>
      </c>
      <c r="D34" s="46" t="s">
        <v>223</v>
      </c>
      <c r="E34" s="46" t="s">
        <v>216</v>
      </c>
      <c r="F34" s="46" t="s">
        <v>218</v>
      </c>
      <c r="G34" s="47" t="s">
        <v>255</v>
      </c>
      <c r="H34" s="48">
        <v>386998.6</v>
      </c>
      <c r="I34" s="48">
        <v>0</v>
      </c>
      <c r="J34" s="48">
        <v>386998.6</v>
      </c>
    </row>
    <row r="35" spans="1:10" s="25" customFormat="1" ht="24.75" customHeight="1">
      <c r="A35" s="83" t="s">
        <v>355</v>
      </c>
      <c r="B35" s="21" t="s">
        <v>214</v>
      </c>
      <c r="C35" s="22" t="s">
        <v>229</v>
      </c>
      <c r="D35" s="22" t="s">
        <v>356</v>
      </c>
      <c r="E35" s="22" t="s">
        <v>256</v>
      </c>
      <c r="F35" s="22" t="s">
        <v>218</v>
      </c>
      <c r="G35" s="23" t="s">
        <v>255</v>
      </c>
      <c r="H35" s="24">
        <v>1008.3</v>
      </c>
      <c r="I35" s="24"/>
      <c r="J35" s="24">
        <v>1008.3</v>
      </c>
    </row>
    <row r="36" spans="1:10" s="25" customFormat="1" ht="38.25">
      <c r="A36" s="83" t="s">
        <v>363</v>
      </c>
      <c r="B36" s="21" t="s">
        <v>214</v>
      </c>
      <c r="C36" s="22" t="s">
        <v>229</v>
      </c>
      <c r="D36" s="22" t="s">
        <v>357</v>
      </c>
      <c r="E36" s="22" t="s">
        <v>256</v>
      </c>
      <c r="F36" s="22" t="s">
        <v>218</v>
      </c>
      <c r="G36" s="23" t="s">
        <v>255</v>
      </c>
      <c r="H36" s="24">
        <v>320.3</v>
      </c>
      <c r="I36" s="24"/>
      <c r="J36" s="24">
        <v>320.3</v>
      </c>
    </row>
    <row r="37" spans="1:10" s="25" customFormat="1" ht="24.75" customHeight="1">
      <c r="A37" s="83" t="s">
        <v>358</v>
      </c>
      <c r="B37" s="21" t="s">
        <v>214</v>
      </c>
      <c r="C37" s="22" t="s">
        <v>229</v>
      </c>
      <c r="D37" s="22" t="s">
        <v>359</v>
      </c>
      <c r="E37" s="22" t="s">
        <v>256</v>
      </c>
      <c r="F37" s="22" t="s">
        <v>218</v>
      </c>
      <c r="G37" s="23" t="s">
        <v>255</v>
      </c>
      <c r="H37" s="24">
        <v>874.7</v>
      </c>
      <c r="I37" s="24"/>
      <c r="J37" s="24">
        <v>874.7</v>
      </c>
    </row>
    <row r="38" spans="1:10" ht="42.75" customHeight="1">
      <c r="A38" s="20" t="s">
        <v>308</v>
      </c>
      <c r="B38" s="8" t="s">
        <v>214</v>
      </c>
      <c r="C38" s="9" t="s">
        <v>229</v>
      </c>
      <c r="D38" s="9" t="s">
        <v>309</v>
      </c>
      <c r="E38" s="9" t="s">
        <v>256</v>
      </c>
      <c r="F38" s="9" t="s">
        <v>218</v>
      </c>
      <c r="G38" s="10" t="s">
        <v>255</v>
      </c>
      <c r="H38" s="11">
        <v>46730.1</v>
      </c>
      <c r="I38" s="11">
        <v>0</v>
      </c>
      <c r="J38" s="11">
        <v>46730.1</v>
      </c>
    </row>
    <row r="39" spans="1:10" ht="67.5" customHeight="1">
      <c r="A39" s="39" t="s">
        <v>320</v>
      </c>
      <c r="B39" s="8"/>
      <c r="C39" s="9"/>
      <c r="D39" s="9"/>
      <c r="E39" s="9"/>
      <c r="F39" s="9"/>
      <c r="G39" s="10"/>
      <c r="H39" s="11">
        <v>14930</v>
      </c>
      <c r="I39" s="11"/>
      <c r="J39" s="11">
        <v>14930</v>
      </c>
    </row>
    <row r="40" spans="1:10" ht="49.5" customHeight="1">
      <c r="A40" s="39" t="s">
        <v>321</v>
      </c>
      <c r="B40" s="8"/>
      <c r="C40" s="9"/>
      <c r="D40" s="9"/>
      <c r="E40" s="9"/>
      <c r="F40" s="9"/>
      <c r="G40" s="10"/>
      <c r="H40" s="11">
        <v>7608.8</v>
      </c>
      <c r="I40" s="11"/>
      <c r="J40" s="11">
        <v>7608.8</v>
      </c>
    </row>
    <row r="41" spans="1:10" ht="49.5" customHeight="1">
      <c r="A41" s="40" t="s">
        <v>322</v>
      </c>
      <c r="B41" s="8"/>
      <c r="C41" s="9"/>
      <c r="D41" s="9"/>
      <c r="E41" s="9"/>
      <c r="F41" s="9"/>
      <c r="G41" s="10"/>
      <c r="H41" s="11">
        <v>12000</v>
      </c>
      <c r="I41" s="11"/>
      <c r="J41" s="11">
        <v>12000</v>
      </c>
    </row>
    <row r="42" spans="1:10" ht="72.75" customHeight="1">
      <c r="A42" s="40" t="s">
        <v>323</v>
      </c>
      <c r="B42" s="8"/>
      <c r="C42" s="9"/>
      <c r="D42" s="9"/>
      <c r="E42" s="9"/>
      <c r="F42" s="9"/>
      <c r="G42" s="10"/>
      <c r="H42" s="11">
        <v>12191.300000000001</v>
      </c>
      <c r="I42" s="11"/>
      <c r="J42" s="11">
        <v>12191.3</v>
      </c>
    </row>
    <row r="43" spans="1:10" ht="67.5" customHeight="1">
      <c r="A43" s="41" t="s">
        <v>343</v>
      </c>
      <c r="B43" s="8" t="s">
        <v>214</v>
      </c>
      <c r="C43" s="9" t="s">
        <v>229</v>
      </c>
      <c r="D43" s="9" t="s">
        <v>339</v>
      </c>
      <c r="E43" s="9" t="s">
        <v>256</v>
      </c>
      <c r="F43" s="9" t="s">
        <v>344</v>
      </c>
      <c r="G43" s="10" t="s">
        <v>255</v>
      </c>
      <c r="H43" s="11">
        <v>10663.8</v>
      </c>
      <c r="I43" s="11"/>
      <c r="J43" s="11">
        <v>10663.8</v>
      </c>
    </row>
    <row r="44" spans="1:10" ht="89.25">
      <c r="A44" s="20" t="s">
        <v>338</v>
      </c>
      <c r="B44" s="8" t="s">
        <v>214</v>
      </c>
      <c r="C44" s="9" t="s">
        <v>229</v>
      </c>
      <c r="D44" s="9" t="s">
        <v>339</v>
      </c>
      <c r="E44" s="9" t="s">
        <v>256</v>
      </c>
      <c r="F44" s="9" t="s">
        <v>340</v>
      </c>
      <c r="G44" s="10" t="s">
        <v>255</v>
      </c>
      <c r="H44" s="11">
        <v>13222.5</v>
      </c>
      <c r="I44" s="11"/>
      <c r="J44" s="11">
        <v>13222.5</v>
      </c>
    </row>
    <row r="45" spans="1:10" ht="38.25">
      <c r="A45" s="20" t="s">
        <v>345</v>
      </c>
      <c r="B45" s="8" t="s">
        <v>214</v>
      </c>
      <c r="C45" s="9" t="s">
        <v>229</v>
      </c>
      <c r="D45" s="9" t="s">
        <v>341</v>
      </c>
      <c r="E45" s="9" t="s">
        <v>256</v>
      </c>
      <c r="F45" s="9" t="s">
        <v>344</v>
      </c>
      <c r="G45" s="10" t="s">
        <v>255</v>
      </c>
      <c r="H45" s="11">
        <v>3034.1000000000004</v>
      </c>
      <c r="I45" s="11"/>
      <c r="J45" s="11">
        <v>3034.1</v>
      </c>
    </row>
    <row r="46" spans="1:10" ht="63.75">
      <c r="A46" s="20" t="s">
        <v>342</v>
      </c>
      <c r="B46" s="8" t="s">
        <v>214</v>
      </c>
      <c r="C46" s="9" t="s">
        <v>229</v>
      </c>
      <c r="D46" s="9" t="s">
        <v>341</v>
      </c>
      <c r="E46" s="9" t="s">
        <v>256</v>
      </c>
      <c r="F46" s="9" t="s">
        <v>340</v>
      </c>
      <c r="G46" s="10" t="s">
        <v>255</v>
      </c>
      <c r="H46" s="11">
        <v>1857.9</v>
      </c>
      <c r="I46" s="11"/>
      <c r="J46" s="11">
        <v>1857.9</v>
      </c>
    </row>
    <row r="47" spans="1:10" ht="25.5">
      <c r="A47" s="20" t="s">
        <v>336</v>
      </c>
      <c r="B47" s="8" t="s">
        <v>214</v>
      </c>
      <c r="C47" s="9" t="s">
        <v>229</v>
      </c>
      <c r="D47" s="9" t="s">
        <v>337</v>
      </c>
      <c r="E47" s="9" t="s">
        <v>256</v>
      </c>
      <c r="F47" s="9" t="s">
        <v>218</v>
      </c>
      <c r="G47" s="10" t="s">
        <v>255</v>
      </c>
      <c r="H47" s="11">
        <v>15403</v>
      </c>
      <c r="I47" s="11"/>
      <c r="J47" s="11">
        <v>15403</v>
      </c>
    </row>
    <row r="48" spans="1:10" ht="38.25">
      <c r="A48" s="20" t="s">
        <v>365</v>
      </c>
      <c r="B48" s="8" t="s">
        <v>214</v>
      </c>
      <c r="C48" s="9" t="s">
        <v>229</v>
      </c>
      <c r="D48" s="9" t="s">
        <v>335</v>
      </c>
      <c r="E48" s="9" t="s">
        <v>256</v>
      </c>
      <c r="F48" s="9" t="s">
        <v>218</v>
      </c>
      <c r="G48" s="10" t="s">
        <v>255</v>
      </c>
      <c r="H48" s="11">
        <v>21157.9</v>
      </c>
      <c r="I48" s="11"/>
      <c r="J48" s="11">
        <v>21157.9</v>
      </c>
    </row>
    <row r="49" spans="1:10" ht="25.5">
      <c r="A49" s="20" t="s">
        <v>360</v>
      </c>
      <c r="B49" s="8" t="s">
        <v>214</v>
      </c>
      <c r="C49" s="9" t="s">
        <v>229</v>
      </c>
      <c r="D49" s="9" t="s">
        <v>361</v>
      </c>
      <c r="E49" s="9" t="s">
        <v>256</v>
      </c>
      <c r="F49" s="9" t="s">
        <v>218</v>
      </c>
      <c r="G49" s="10" t="s">
        <v>255</v>
      </c>
      <c r="H49" s="11">
        <v>52206.9</v>
      </c>
      <c r="I49" s="11"/>
      <c r="J49" s="11">
        <v>52206.9</v>
      </c>
    </row>
    <row r="50" spans="1:10" ht="15" customHeight="1">
      <c r="A50" s="20" t="s">
        <v>268</v>
      </c>
      <c r="B50" s="8" t="s">
        <v>214</v>
      </c>
      <c r="C50" s="9" t="s">
        <v>229</v>
      </c>
      <c r="D50" s="9" t="s">
        <v>258</v>
      </c>
      <c r="E50" s="9" t="s">
        <v>256</v>
      </c>
      <c r="F50" s="9" t="s">
        <v>218</v>
      </c>
      <c r="G50" s="10" t="s">
        <v>255</v>
      </c>
      <c r="H50" s="11">
        <v>220519.1</v>
      </c>
      <c r="I50" s="11">
        <v>0</v>
      </c>
      <c r="J50" s="11">
        <v>220519.1</v>
      </c>
    </row>
    <row r="51" spans="1:10" ht="38.25">
      <c r="A51" s="39" t="s">
        <v>331</v>
      </c>
      <c r="B51" s="8"/>
      <c r="C51" s="9"/>
      <c r="D51" s="9"/>
      <c r="E51" s="9"/>
      <c r="F51" s="9"/>
      <c r="G51" s="10"/>
      <c r="H51" s="11">
        <v>31764</v>
      </c>
      <c r="I51" s="11"/>
      <c r="J51" s="11">
        <v>31764</v>
      </c>
    </row>
    <row r="52" spans="1:10" ht="114.75">
      <c r="A52" s="39" t="s">
        <v>324</v>
      </c>
      <c r="B52" s="8"/>
      <c r="C52" s="9"/>
      <c r="D52" s="9"/>
      <c r="E52" s="9"/>
      <c r="F52" s="9"/>
      <c r="G52" s="10"/>
      <c r="H52" s="11">
        <v>4000</v>
      </c>
      <c r="I52" s="11"/>
      <c r="J52" s="11">
        <v>4000</v>
      </c>
    </row>
    <row r="53" spans="1:10" ht="89.25">
      <c r="A53" s="39" t="s">
        <v>325</v>
      </c>
      <c r="B53" s="8"/>
      <c r="C53" s="9"/>
      <c r="D53" s="9"/>
      <c r="E53" s="9"/>
      <c r="F53" s="9"/>
      <c r="G53" s="10"/>
      <c r="H53" s="11">
        <v>8400</v>
      </c>
      <c r="I53" s="11"/>
      <c r="J53" s="11">
        <v>8400</v>
      </c>
    </row>
    <row r="54" spans="1:10" ht="89.25">
      <c r="A54" s="39" t="s">
        <v>281</v>
      </c>
      <c r="B54" s="8"/>
      <c r="C54" s="9"/>
      <c r="D54" s="9"/>
      <c r="E54" s="9"/>
      <c r="F54" s="9"/>
      <c r="G54" s="10"/>
      <c r="H54" s="11">
        <v>17.4</v>
      </c>
      <c r="I54" s="11"/>
      <c r="J54" s="11">
        <v>17.4</v>
      </c>
    </row>
    <row r="55" spans="1:10" ht="51">
      <c r="A55" s="39" t="s">
        <v>285</v>
      </c>
      <c r="B55" s="8"/>
      <c r="C55" s="9"/>
      <c r="D55" s="9"/>
      <c r="E55" s="9"/>
      <c r="F55" s="9"/>
      <c r="G55" s="10"/>
      <c r="H55" s="11">
        <v>3593</v>
      </c>
      <c r="I55" s="11"/>
      <c r="J55" s="11">
        <v>3593</v>
      </c>
    </row>
    <row r="56" spans="1:10" ht="38.25">
      <c r="A56" s="40" t="s">
        <v>316</v>
      </c>
      <c r="B56" s="8"/>
      <c r="C56" s="9"/>
      <c r="D56" s="9"/>
      <c r="E56" s="9"/>
      <c r="F56" s="9"/>
      <c r="G56" s="10"/>
      <c r="H56" s="11">
        <v>11916.3</v>
      </c>
      <c r="I56" s="11"/>
      <c r="J56" s="11">
        <v>11916.3</v>
      </c>
    </row>
    <row r="57" spans="1:10" ht="63.75">
      <c r="A57" s="40" t="s">
        <v>303</v>
      </c>
      <c r="B57" s="8"/>
      <c r="C57" s="9"/>
      <c r="D57" s="9"/>
      <c r="E57" s="9"/>
      <c r="F57" s="9"/>
      <c r="G57" s="10"/>
      <c r="H57" s="11">
        <v>14582.9</v>
      </c>
      <c r="I57" s="11"/>
      <c r="J57" s="11">
        <v>14582.9</v>
      </c>
    </row>
    <row r="58" spans="1:10" ht="51">
      <c r="A58" s="40" t="s">
        <v>304</v>
      </c>
      <c r="B58" s="8"/>
      <c r="C58" s="9"/>
      <c r="D58" s="9"/>
      <c r="E58" s="9"/>
      <c r="F58" s="9"/>
      <c r="G58" s="10"/>
      <c r="H58" s="11">
        <v>27885</v>
      </c>
      <c r="I58" s="11"/>
      <c r="J58" s="11">
        <v>27885</v>
      </c>
    </row>
    <row r="59" spans="1:10" ht="63.75">
      <c r="A59" s="40" t="s">
        <v>333</v>
      </c>
      <c r="B59" s="8"/>
      <c r="C59" s="9"/>
      <c r="D59" s="9"/>
      <c r="E59" s="9"/>
      <c r="F59" s="9"/>
      <c r="G59" s="10"/>
      <c r="H59" s="11">
        <v>2705.8</v>
      </c>
      <c r="I59" s="11"/>
      <c r="J59" s="11">
        <v>2705.8</v>
      </c>
    </row>
    <row r="60" spans="1:10" ht="102">
      <c r="A60" s="40" t="s">
        <v>326</v>
      </c>
      <c r="B60" s="21"/>
      <c r="C60" s="22"/>
      <c r="D60" s="22"/>
      <c r="E60" s="22"/>
      <c r="F60" s="22"/>
      <c r="G60" s="23"/>
      <c r="H60" s="24">
        <v>57620.6</v>
      </c>
      <c r="I60" s="24"/>
      <c r="J60" s="24">
        <v>57620.6</v>
      </c>
    </row>
    <row r="61" spans="1:10" ht="76.5">
      <c r="A61" s="40" t="s">
        <v>332</v>
      </c>
      <c r="B61" s="21"/>
      <c r="C61" s="22"/>
      <c r="D61" s="22"/>
      <c r="E61" s="22"/>
      <c r="F61" s="22"/>
      <c r="G61" s="23"/>
      <c r="H61" s="24">
        <v>40153.4</v>
      </c>
      <c r="I61" s="24"/>
      <c r="J61" s="24">
        <v>40153.4</v>
      </c>
    </row>
    <row r="62" spans="1:10" ht="51">
      <c r="A62" s="40" t="s">
        <v>282</v>
      </c>
      <c r="B62" s="21"/>
      <c r="C62" s="22"/>
      <c r="D62" s="22"/>
      <c r="E62" s="22"/>
      <c r="F62" s="22"/>
      <c r="G62" s="23"/>
      <c r="H62" s="24">
        <v>348</v>
      </c>
      <c r="I62" s="24"/>
      <c r="J62" s="24">
        <v>348</v>
      </c>
    </row>
    <row r="63" spans="1:10" ht="63.75">
      <c r="A63" s="39" t="s">
        <v>317</v>
      </c>
      <c r="B63" s="8"/>
      <c r="C63" s="9"/>
      <c r="D63" s="9"/>
      <c r="E63" s="9"/>
      <c r="F63" s="9"/>
      <c r="G63" s="10"/>
      <c r="H63" s="11">
        <v>161.2</v>
      </c>
      <c r="I63" s="11"/>
      <c r="J63" s="11">
        <v>161.2</v>
      </c>
    </row>
    <row r="64" spans="1:10" ht="51">
      <c r="A64" s="40" t="s">
        <v>334</v>
      </c>
      <c r="B64" s="8"/>
      <c r="C64" s="9"/>
      <c r="D64" s="9"/>
      <c r="E64" s="9"/>
      <c r="F64" s="9"/>
      <c r="G64" s="10"/>
      <c r="H64" s="11">
        <v>500</v>
      </c>
      <c r="I64" s="11"/>
      <c r="J64" s="11">
        <v>500</v>
      </c>
    </row>
    <row r="65" spans="1:10" ht="25.5">
      <c r="A65" s="40" t="s">
        <v>327</v>
      </c>
      <c r="B65" s="8"/>
      <c r="C65" s="9"/>
      <c r="D65" s="9"/>
      <c r="E65" s="9"/>
      <c r="F65" s="9"/>
      <c r="G65" s="10"/>
      <c r="H65" s="11">
        <v>2449.5</v>
      </c>
      <c r="I65" s="11"/>
      <c r="J65" s="11">
        <v>2449.5</v>
      </c>
    </row>
    <row r="66" spans="1:10" ht="51">
      <c r="A66" s="40" t="s">
        <v>352</v>
      </c>
      <c r="B66" s="8"/>
      <c r="C66" s="9"/>
      <c r="D66" s="9"/>
      <c r="E66" s="9"/>
      <c r="F66" s="9"/>
      <c r="G66" s="10"/>
      <c r="H66" s="11">
        <v>3097</v>
      </c>
      <c r="I66" s="11"/>
      <c r="J66" s="11">
        <v>3097</v>
      </c>
    </row>
    <row r="67" spans="1:10" ht="63.75">
      <c r="A67" s="40" t="s">
        <v>353</v>
      </c>
      <c r="B67" s="8"/>
      <c r="C67" s="9"/>
      <c r="D67" s="9"/>
      <c r="E67" s="9"/>
      <c r="F67" s="9"/>
      <c r="G67" s="10"/>
      <c r="H67" s="11">
        <v>312</v>
      </c>
      <c r="I67" s="11"/>
      <c r="J67" s="11">
        <v>312</v>
      </c>
    </row>
    <row r="68" spans="1:10" ht="63.75">
      <c r="A68" s="40" t="s">
        <v>364</v>
      </c>
      <c r="B68" s="8"/>
      <c r="C68" s="9"/>
      <c r="D68" s="9"/>
      <c r="E68" s="9"/>
      <c r="F68" s="9"/>
      <c r="G68" s="10"/>
      <c r="H68" s="11">
        <v>688.7</v>
      </c>
      <c r="I68" s="11"/>
      <c r="J68" s="11">
        <v>688.7</v>
      </c>
    </row>
    <row r="69" spans="1:10" ht="63.75">
      <c r="A69" s="40" t="s">
        <v>362</v>
      </c>
      <c r="B69" s="8"/>
      <c r="C69" s="9"/>
      <c r="D69" s="9"/>
      <c r="E69" s="9"/>
      <c r="F69" s="9"/>
      <c r="G69" s="10"/>
      <c r="H69" s="11">
        <v>8000</v>
      </c>
      <c r="I69" s="11"/>
      <c r="J69" s="11">
        <v>8000</v>
      </c>
    </row>
    <row r="70" spans="1:10" ht="66" customHeight="1">
      <c r="A70" s="39" t="s">
        <v>320</v>
      </c>
      <c r="B70" s="8"/>
      <c r="C70" s="9"/>
      <c r="D70" s="9"/>
      <c r="E70" s="9"/>
      <c r="F70" s="9"/>
      <c r="G70" s="10"/>
      <c r="H70" s="11">
        <v>2324.3</v>
      </c>
      <c r="I70" s="11"/>
      <c r="J70" s="11">
        <v>2324.3</v>
      </c>
    </row>
    <row r="71" spans="1:10" s="27" customFormat="1" ht="25.5">
      <c r="A71" s="44" t="s">
        <v>259</v>
      </c>
      <c r="B71" s="45" t="s">
        <v>214</v>
      </c>
      <c r="C71" s="46" t="s">
        <v>229</v>
      </c>
      <c r="D71" s="46" t="s">
        <v>237</v>
      </c>
      <c r="E71" s="46" t="s">
        <v>216</v>
      </c>
      <c r="F71" s="46" t="s">
        <v>218</v>
      </c>
      <c r="G71" s="47" t="s">
        <v>255</v>
      </c>
      <c r="H71" s="48">
        <v>451740.4</v>
      </c>
      <c r="I71" s="48">
        <v>0</v>
      </c>
      <c r="J71" s="48">
        <v>451740.4</v>
      </c>
    </row>
    <row r="72" spans="1:10" ht="25.5">
      <c r="A72" s="20" t="s">
        <v>328</v>
      </c>
      <c r="B72" s="8" t="s">
        <v>214</v>
      </c>
      <c r="C72" s="9" t="s">
        <v>229</v>
      </c>
      <c r="D72" s="9" t="s">
        <v>329</v>
      </c>
      <c r="E72" s="9" t="s">
        <v>256</v>
      </c>
      <c r="F72" s="9" t="s">
        <v>218</v>
      </c>
      <c r="G72" s="10" t="s">
        <v>255</v>
      </c>
      <c r="H72" s="72">
        <v>7400</v>
      </c>
      <c r="I72" s="11"/>
      <c r="J72" s="11">
        <v>7400</v>
      </c>
    </row>
    <row r="73" spans="1:10" ht="38.25">
      <c r="A73" s="20" t="s">
        <v>260</v>
      </c>
      <c r="B73" s="8" t="s">
        <v>214</v>
      </c>
      <c r="C73" s="9" t="s">
        <v>229</v>
      </c>
      <c r="D73" s="9" t="s">
        <v>261</v>
      </c>
      <c r="E73" s="9" t="s">
        <v>256</v>
      </c>
      <c r="F73" s="9" t="s">
        <v>218</v>
      </c>
      <c r="G73" s="10" t="s">
        <v>255</v>
      </c>
      <c r="H73" s="72">
        <v>85607.7</v>
      </c>
      <c r="I73" s="11"/>
      <c r="J73" s="11">
        <v>85607.7</v>
      </c>
    </row>
    <row r="74" spans="1:10" ht="44.25" customHeight="1">
      <c r="A74" s="20" t="s">
        <v>269</v>
      </c>
      <c r="B74" s="8" t="s">
        <v>214</v>
      </c>
      <c r="C74" s="9" t="s">
        <v>229</v>
      </c>
      <c r="D74" s="9" t="s">
        <v>262</v>
      </c>
      <c r="E74" s="9" t="s">
        <v>256</v>
      </c>
      <c r="F74" s="9" t="s">
        <v>218</v>
      </c>
      <c r="G74" s="10" t="s">
        <v>255</v>
      </c>
      <c r="H74" s="72">
        <v>16545.9</v>
      </c>
      <c r="I74" s="11">
        <v>0</v>
      </c>
      <c r="J74" s="11">
        <v>16545.9</v>
      </c>
    </row>
    <row r="75" spans="1:10" ht="76.5">
      <c r="A75" s="39" t="s">
        <v>318</v>
      </c>
      <c r="B75" s="8"/>
      <c r="C75" s="9"/>
      <c r="D75" s="9"/>
      <c r="E75" s="9"/>
      <c r="F75" s="9"/>
      <c r="G75" s="10"/>
      <c r="H75" s="72">
        <v>488.3</v>
      </c>
      <c r="I75" s="11"/>
      <c r="J75" s="11">
        <v>488.3</v>
      </c>
    </row>
    <row r="76" spans="1:10" ht="51">
      <c r="A76" s="39" t="s">
        <v>296</v>
      </c>
      <c r="B76" s="8"/>
      <c r="C76" s="9"/>
      <c r="D76" s="9"/>
      <c r="E76" s="9"/>
      <c r="F76" s="9"/>
      <c r="G76" s="10"/>
      <c r="H76" s="72">
        <v>1464.8</v>
      </c>
      <c r="I76" s="11"/>
      <c r="J76" s="11">
        <v>1464.8</v>
      </c>
    </row>
    <row r="77" spans="1:10" ht="38.25">
      <c r="A77" s="39" t="s">
        <v>283</v>
      </c>
      <c r="B77" s="8"/>
      <c r="C77" s="9"/>
      <c r="D77" s="9"/>
      <c r="E77" s="9"/>
      <c r="F77" s="9"/>
      <c r="G77" s="10"/>
      <c r="H77" s="72">
        <v>1126.5</v>
      </c>
      <c r="I77" s="11"/>
      <c r="J77" s="11">
        <v>1126.5</v>
      </c>
    </row>
    <row r="78" spans="1:10" ht="69" customHeight="1">
      <c r="A78" s="39" t="s">
        <v>290</v>
      </c>
      <c r="B78" s="8"/>
      <c r="C78" s="9"/>
      <c r="D78" s="9"/>
      <c r="E78" s="9"/>
      <c r="F78" s="9"/>
      <c r="G78" s="10"/>
      <c r="H78" s="72">
        <v>5</v>
      </c>
      <c r="I78" s="11"/>
      <c r="J78" s="11">
        <v>5</v>
      </c>
    </row>
    <row r="79" spans="1:10" ht="51">
      <c r="A79" s="39" t="s">
        <v>286</v>
      </c>
      <c r="B79" s="8"/>
      <c r="C79" s="9"/>
      <c r="D79" s="9"/>
      <c r="E79" s="9"/>
      <c r="F79" s="9"/>
      <c r="G79" s="10"/>
      <c r="H79" s="72">
        <v>5859</v>
      </c>
      <c r="I79" s="11"/>
      <c r="J79" s="11">
        <v>5859</v>
      </c>
    </row>
    <row r="80" spans="1:10" s="16" customFormat="1" ht="51">
      <c r="A80" s="39" t="s">
        <v>287</v>
      </c>
      <c r="B80" s="28"/>
      <c r="C80" s="29"/>
      <c r="D80" s="29"/>
      <c r="E80" s="29"/>
      <c r="F80" s="29"/>
      <c r="G80" s="30"/>
      <c r="H80" s="72">
        <v>7324.1</v>
      </c>
      <c r="I80" s="11"/>
      <c r="J80" s="11">
        <v>7324.1</v>
      </c>
    </row>
    <row r="81" spans="1:10" s="16" customFormat="1" ht="54" customHeight="1">
      <c r="A81" s="39" t="s">
        <v>284</v>
      </c>
      <c r="B81" s="28"/>
      <c r="C81" s="29"/>
      <c r="D81" s="29"/>
      <c r="E81" s="29"/>
      <c r="F81" s="29"/>
      <c r="G81" s="30"/>
      <c r="H81" s="72">
        <v>228.2</v>
      </c>
      <c r="I81" s="11"/>
      <c r="J81" s="11">
        <v>228.2</v>
      </c>
    </row>
    <row r="82" spans="1:10" s="16" customFormat="1" ht="38.25">
      <c r="A82" s="39" t="s">
        <v>298</v>
      </c>
      <c r="B82" s="28"/>
      <c r="C82" s="29"/>
      <c r="D82" s="29"/>
      <c r="E82" s="29"/>
      <c r="F82" s="29"/>
      <c r="G82" s="30"/>
      <c r="H82" s="72">
        <v>50</v>
      </c>
      <c r="I82" s="11"/>
      <c r="J82" s="11">
        <v>50</v>
      </c>
    </row>
    <row r="83" spans="1:10" s="16" customFormat="1" ht="63.75">
      <c r="A83" s="20" t="s">
        <v>294</v>
      </c>
      <c r="B83" s="74" t="s">
        <v>214</v>
      </c>
      <c r="C83" s="75" t="s">
        <v>229</v>
      </c>
      <c r="D83" s="75" t="s">
        <v>263</v>
      </c>
      <c r="E83" s="75" t="s">
        <v>256</v>
      </c>
      <c r="F83" s="75" t="s">
        <v>218</v>
      </c>
      <c r="G83" s="76" t="s">
        <v>255</v>
      </c>
      <c r="H83" s="72">
        <v>4791</v>
      </c>
      <c r="I83" s="11"/>
      <c r="J83" s="11">
        <v>4791</v>
      </c>
    </row>
    <row r="84" spans="1:10" s="16" customFormat="1" ht="63.75">
      <c r="A84" s="20" t="s">
        <v>330</v>
      </c>
      <c r="B84" s="74" t="s">
        <v>214</v>
      </c>
      <c r="C84" s="75" t="s">
        <v>229</v>
      </c>
      <c r="D84" s="75" t="s">
        <v>270</v>
      </c>
      <c r="E84" s="75" t="s">
        <v>256</v>
      </c>
      <c r="F84" s="75" t="s">
        <v>218</v>
      </c>
      <c r="G84" s="76" t="s">
        <v>255</v>
      </c>
      <c r="H84" s="72">
        <v>15318</v>
      </c>
      <c r="I84" s="11"/>
      <c r="J84" s="11">
        <v>15318</v>
      </c>
    </row>
    <row r="85" spans="1:10" s="16" customFormat="1" ht="54.75" customHeight="1">
      <c r="A85" s="20" t="s">
        <v>351</v>
      </c>
      <c r="B85" s="74" t="s">
        <v>214</v>
      </c>
      <c r="C85" s="75" t="s">
        <v>229</v>
      </c>
      <c r="D85" s="75" t="s">
        <v>346</v>
      </c>
      <c r="E85" s="75" t="s">
        <v>256</v>
      </c>
      <c r="F85" s="75" t="s">
        <v>218</v>
      </c>
      <c r="G85" s="76" t="s">
        <v>255</v>
      </c>
      <c r="H85" s="72">
        <v>1398.4</v>
      </c>
      <c r="I85" s="11"/>
      <c r="J85" s="11">
        <v>1398.4</v>
      </c>
    </row>
    <row r="86" spans="1:10" s="16" customFormat="1" ht="15.75" customHeight="1">
      <c r="A86" s="20" t="s">
        <v>288</v>
      </c>
      <c r="B86" s="74" t="s">
        <v>214</v>
      </c>
      <c r="C86" s="75" t="s">
        <v>229</v>
      </c>
      <c r="D86" s="75" t="s">
        <v>264</v>
      </c>
      <c r="E86" s="75" t="s">
        <v>256</v>
      </c>
      <c r="F86" s="75" t="s">
        <v>218</v>
      </c>
      <c r="G86" s="76" t="s">
        <v>255</v>
      </c>
      <c r="H86" s="72">
        <v>320679.4</v>
      </c>
      <c r="I86" s="11">
        <v>0</v>
      </c>
      <c r="J86" s="11">
        <v>320679.4</v>
      </c>
    </row>
    <row r="87" spans="1:10" s="16" customFormat="1" ht="38.25">
      <c r="A87" s="39" t="s">
        <v>297</v>
      </c>
      <c r="B87" s="74"/>
      <c r="C87" s="75"/>
      <c r="D87" s="75"/>
      <c r="E87" s="75"/>
      <c r="F87" s="75"/>
      <c r="G87" s="76"/>
      <c r="H87" s="72">
        <v>320679.4</v>
      </c>
      <c r="I87" s="11"/>
      <c r="J87" s="11">
        <v>320679.4</v>
      </c>
    </row>
    <row r="88" spans="1:10" s="25" customFormat="1" ht="25.5" customHeight="1">
      <c r="A88" s="44" t="s">
        <v>265</v>
      </c>
      <c r="B88" s="77" t="s">
        <v>214</v>
      </c>
      <c r="C88" s="78" t="s">
        <v>229</v>
      </c>
      <c r="D88" s="78" t="s">
        <v>266</v>
      </c>
      <c r="E88" s="78" t="s">
        <v>216</v>
      </c>
      <c r="F88" s="78" t="s">
        <v>218</v>
      </c>
      <c r="G88" s="79" t="s">
        <v>255</v>
      </c>
      <c r="H88" s="48">
        <v>241.6</v>
      </c>
      <c r="I88" s="48">
        <v>0</v>
      </c>
      <c r="J88" s="48">
        <v>241.6</v>
      </c>
    </row>
    <row r="89" spans="1:10" ht="38.25">
      <c r="A89" s="38" t="s">
        <v>289</v>
      </c>
      <c r="B89" s="74" t="s">
        <v>214</v>
      </c>
      <c r="C89" s="75" t="s">
        <v>229</v>
      </c>
      <c r="D89" s="75" t="s">
        <v>279</v>
      </c>
      <c r="E89" s="75" t="s">
        <v>256</v>
      </c>
      <c r="F89" s="75" t="s">
        <v>218</v>
      </c>
      <c r="G89" s="76" t="s">
        <v>255</v>
      </c>
      <c r="H89" s="72">
        <v>76</v>
      </c>
      <c r="I89" s="11"/>
      <c r="J89" s="11">
        <v>76</v>
      </c>
    </row>
    <row r="90" spans="1:10" ht="29.25" customHeight="1">
      <c r="A90" s="20" t="s">
        <v>350</v>
      </c>
      <c r="B90" s="74" t="s">
        <v>214</v>
      </c>
      <c r="C90" s="75" t="s">
        <v>229</v>
      </c>
      <c r="D90" s="75" t="s">
        <v>347</v>
      </c>
      <c r="E90" s="75" t="s">
        <v>256</v>
      </c>
      <c r="F90" s="75" t="s">
        <v>218</v>
      </c>
      <c r="G90" s="76" t="s">
        <v>255</v>
      </c>
      <c r="H90" s="72">
        <v>165.6</v>
      </c>
      <c r="I90" s="11">
        <v>0</v>
      </c>
      <c r="J90" s="11">
        <v>165.6</v>
      </c>
    </row>
    <row r="91" spans="1:10" ht="62.25" customHeight="1">
      <c r="A91" s="40" t="s">
        <v>348</v>
      </c>
      <c r="B91" s="74"/>
      <c r="C91" s="75"/>
      <c r="D91" s="75"/>
      <c r="E91" s="75"/>
      <c r="F91" s="75"/>
      <c r="G91" s="76"/>
      <c r="H91" s="72">
        <v>37</v>
      </c>
      <c r="I91" s="11">
        <v>0</v>
      </c>
      <c r="J91" s="11">
        <v>37</v>
      </c>
    </row>
    <row r="92" spans="1:10" ht="51" customHeight="1">
      <c r="A92" s="40" t="s">
        <v>349</v>
      </c>
      <c r="B92" s="74"/>
      <c r="C92" s="75"/>
      <c r="D92" s="75"/>
      <c r="E92" s="75"/>
      <c r="F92" s="75"/>
      <c r="G92" s="76"/>
      <c r="H92" s="72">
        <v>128.6</v>
      </c>
      <c r="I92" s="11"/>
      <c r="J92" s="11">
        <v>128.6</v>
      </c>
    </row>
    <row r="93" spans="1:10" s="27" customFormat="1" ht="30" customHeight="1">
      <c r="A93" s="44" t="s">
        <v>276</v>
      </c>
      <c r="B93" s="45" t="s">
        <v>214</v>
      </c>
      <c r="C93" s="46" t="s">
        <v>229</v>
      </c>
      <c r="D93" s="46" t="s">
        <v>244</v>
      </c>
      <c r="E93" s="46" t="s">
        <v>216</v>
      </c>
      <c r="F93" s="46" t="s">
        <v>218</v>
      </c>
      <c r="G93" s="47" t="s">
        <v>255</v>
      </c>
      <c r="H93" s="48">
        <v>746.7</v>
      </c>
      <c r="I93" s="48">
        <v>0</v>
      </c>
      <c r="J93" s="48">
        <v>746.7</v>
      </c>
    </row>
    <row r="94" spans="1:10" ht="30.75" customHeight="1">
      <c r="A94" s="20" t="s">
        <v>278</v>
      </c>
      <c r="B94" s="8" t="s">
        <v>214</v>
      </c>
      <c r="C94" s="9" t="s">
        <v>229</v>
      </c>
      <c r="D94" s="9" t="s">
        <v>277</v>
      </c>
      <c r="E94" s="9" t="s">
        <v>256</v>
      </c>
      <c r="F94" s="9" t="s">
        <v>218</v>
      </c>
      <c r="G94" s="10" t="s">
        <v>255</v>
      </c>
      <c r="H94" s="11">
        <v>746.7</v>
      </c>
      <c r="I94" s="11">
        <v>0</v>
      </c>
      <c r="J94" s="11">
        <v>746.7</v>
      </c>
    </row>
    <row r="95" spans="1:10" ht="63" customHeight="1">
      <c r="A95" s="53" t="s">
        <v>299</v>
      </c>
      <c r="B95" s="54"/>
      <c r="C95" s="55"/>
      <c r="D95" s="55"/>
      <c r="E95" s="55"/>
      <c r="F95" s="55"/>
      <c r="G95" s="56"/>
      <c r="H95" s="57">
        <v>746.7</v>
      </c>
      <c r="I95" s="57"/>
      <c r="J95" s="57">
        <v>746.7</v>
      </c>
    </row>
    <row r="96" spans="1:10" ht="20.25" customHeight="1">
      <c r="A96" s="59" t="s">
        <v>311</v>
      </c>
      <c r="B96" s="60" t="s">
        <v>214</v>
      </c>
      <c r="C96" s="61" t="s">
        <v>310</v>
      </c>
      <c r="D96" s="61" t="s">
        <v>217</v>
      </c>
      <c r="E96" s="61" t="s">
        <v>216</v>
      </c>
      <c r="F96" s="61" t="s">
        <v>218</v>
      </c>
      <c r="G96" s="62" t="s">
        <v>219</v>
      </c>
      <c r="H96" s="63">
        <v>800</v>
      </c>
      <c r="I96" s="63">
        <v>0</v>
      </c>
      <c r="J96" s="63">
        <v>800</v>
      </c>
    </row>
    <row r="97" spans="1:10" ht="26.25" customHeight="1">
      <c r="A97" s="41" t="s">
        <v>313</v>
      </c>
      <c r="B97" s="8" t="s">
        <v>214</v>
      </c>
      <c r="C97" s="9" t="s">
        <v>310</v>
      </c>
      <c r="D97" s="9" t="s">
        <v>319</v>
      </c>
      <c r="E97" s="9" t="s">
        <v>256</v>
      </c>
      <c r="F97" s="9" t="s">
        <v>218</v>
      </c>
      <c r="G97" s="10" t="s">
        <v>312</v>
      </c>
      <c r="H97" s="11">
        <v>800</v>
      </c>
      <c r="I97" s="11"/>
      <c r="J97" s="11">
        <v>800</v>
      </c>
    </row>
    <row r="98" spans="1:10" ht="39" customHeight="1">
      <c r="A98" s="65" t="s">
        <v>305</v>
      </c>
      <c r="B98" s="66" t="s">
        <v>214</v>
      </c>
      <c r="C98" s="67" t="s">
        <v>307</v>
      </c>
      <c r="D98" s="67" t="s">
        <v>217</v>
      </c>
      <c r="E98" s="67" t="s">
        <v>216</v>
      </c>
      <c r="F98" s="67" t="s">
        <v>218</v>
      </c>
      <c r="G98" s="68" t="s">
        <v>219</v>
      </c>
      <c r="H98" s="69">
        <v>-3919</v>
      </c>
      <c r="I98" s="69">
        <v>0</v>
      </c>
      <c r="J98" s="69">
        <v>-3919</v>
      </c>
    </row>
    <row r="99" spans="1:10" ht="38.25" customHeight="1">
      <c r="A99" s="58" t="s">
        <v>306</v>
      </c>
      <c r="B99" s="49" t="s">
        <v>214</v>
      </c>
      <c r="C99" s="50" t="s">
        <v>307</v>
      </c>
      <c r="D99" s="50" t="s">
        <v>266</v>
      </c>
      <c r="E99" s="50" t="s">
        <v>256</v>
      </c>
      <c r="F99" s="50" t="s">
        <v>218</v>
      </c>
      <c r="G99" s="51" t="s">
        <v>255</v>
      </c>
      <c r="H99" s="52">
        <v>-3919</v>
      </c>
      <c r="I99" s="52"/>
      <c r="J99" s="52">
        <v>-3919</v>
      </c>
    </row>
    <row r="100" spans="1:10" ht="22.5" customHeight="1">
      <c r="A100" s="35" t="s">
        <v>267</v>
      </c>
      <c r="B100" s="31"/>
      <c r="C100" s="32"/>
      <c r="D100" s="32"/>
      <c r="E100" s="32"/>
      <c r="F100" s="32"/>
      <c r="G100" s="33"/>
      <c r="H100" s="34">
        <v>1656544.9</v>
      </c>
      <c r="I100" s="34">
        <v>9168.1</v>
      </c>
      <c r="J100" s="34">
        <v>1665713</v>
      </c>
    </row>
    <row r="101" spans="8:10" ht="12.75">
      <c r="H101" s="18"/>
      <c r="I101" s="18"/>
      <c r="J101" s="18"/>
    </row>
    <row r="103" ht="12.75">
      <c r="J103" s="18"/>
    </row>
  </sheetData>
  <sheetProtection/>
  <mergeCells count="3">
    <mergeCell ref="B9:G9"/>
    <mergeCell ref="A6:J6"/>
    <mergeCell ref="A7:J7"/>
  </mergeCells>
  <printOptions/>
  <pageMargins left="0.5511811023622047" right="0.15748031496062992" top="0.7874015748031497" bottom="0.35433070866141736" header="0.5118110236220472" footer="0.2362204724409449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7">
      <selection activeCell="A6" sqref="A6:C6"/>
    </sheetView>
  </sheetViews>
  <sheetFormatPr defaultColWidth="9.00390625" defaultRowHeight="12.75"/>
  <cols>
    <col min="1" max="1" width="53.75390625" style="88" customWidth="1"/>
    <col min="2" max="2" width="22.625" style="88" customWidth="1"/>
    <col min="3" max="3" width="15.125" style="88" customWidth="1"/>
    <col min="4" max="16384" width="9.125" style="88" customWidth="1"/>
  </cols>
  <sheetData>
    <row r="1" spans="1:3" ht="12.75">
      <c r="A1" s="86"/>
      <c r="B1" s="87"/>
      <c r="C1" s="87"/>
    </row>
    <row r="2" spans="1:3" ht="12.75">
      <c r="A2" s="86"/>
      <c r="B2" s="87"/>
      <c r="C2" s="87"/>
    </row>
    <row r="3" spans="1:3" ht="12.75">
      <c r="A3" s="86"/>
      <c r="B3" s="87"/>
      <c r="C3" s="87"/>
    </row>
    <row r="4" spans="1:3" ht="12.75">
      <c r="A4" s="86"/>
      <c r="B4" s="87"/>
      <c r="C4" s="87"/>
    </row>
    <row r="5" spans="1:3" ht="59.25" customHeight="1">
      <c r="A5" s="86"/>
      <c r="B5" s="87"/>
      <c r="C5" s="87"/>
    </row>
    <row r="6" spans="1:3" ht="16.5" customHeight="1">
      <c r="A6" s="89" t="s">
        <v>366</v>
      </c>
      <c r="B6" s="89"/>
      <c r="C6" s="89"/>
    </row>
    <row r="7" spans="1:3" ht="16.5" customHeight="1">
      <c r="A7" s="89" t="s">
        <v>367</v>
      </c>
      <c r="B7" s="89"/>
      <c r="C7" s="89"/>
    </row>
    <row r="8" spans="1:3" ht="5.25" customHeight="1">
      <c r="A8" s="90"/>
      <c r="B8" s="90"/>
      <c r="C8" s="90"/>
    </row>
    <row r="9" spans="1:3" ht="27" customHeight="1">
      <c r="A9" s="91" t="s">
        <v>368</v>
      </c>
      <c r="B9" s="92" t="s">
        <v>369</v>
      </c>
      <c r="C9" s="92" t="s">
        <v>370</v>
      </c>
    </row>
    <row r="10" spans="1:3" ht="25.5">
      <c r="A10" s="93" t="s">
        <v>371</v>
      </c>
      <c r="B10" s="94" t="s">
        <v>372</v>
      </c>
      <c r="C10" s="95">
        <f>C11-C13</f>
        <v>54500</v>
      </c>
    </row>
    <row r="11" spans="1:3" ht="25.5">
      <c r="A11" s="96" t="s">
        <v>373</v>
      </c>
      <c r="B11" s="97" t="s">
        <v>374</v>
      </c>
      <c r="C11" s="98">
        <v>160000</v>
      </c>
    </row>
    <row r="12" spans="1:3" ht="25.5">
      <c r="A12" s="96" t="s">
        <v>375</v>
      </c>
      <c r="B12" s="97" t="s">
        <v>376</v>
      </c>
      <c r="C12" s="99">
        <f>C11</f>
        <v>160000</v>
      </c>
    </row>
    <row r="13" spans="1:3" ht="25.5">
      <c r="A13" s="100" t="s">
        <v>377</v>
      </c>
      <c r="B13" s="97" t="s">
        <v>378</v>
      </c>
      <c r="C13" s="99">
        <f>110000-4500</f>
        <v>105500</v>
      </c>
    </row>
    <row r="14" spans="1:3" ht="25.5">
      <c r="A14" s="100" t="s">
        <v>379</v>
      </c>
      <c r="B14" s="97" t="s">
        <v>380</v>
      </c>
      <c r="C14" s="99">
        <f>C13</f>
        <v>105500</v>
      </c>
    </row>
    <row r="15" spans="1:3" ht="26.25" customHeight="1">
      <c r="A15" s="101" t="s">
        <v>381</v>
      </c>
      <c r="B15" s="102" t="s">
        <v>382</v>
      </c>
      <c r="C15" s="103">
        <f>SUM(C17,-C19)</f>
        <v>0</v>
      </c>
    </row>
    <row r="16" spans="1:3" ht="26.25" customHeight="1">
      <c r="A16" s="96" t="s">
        <v>383</v>
      </c>
      <c r="B16" s="97" t="s">
        <v>384</v>
      </c>
      <c r="C16" s="98">
        <f>C17</f>
        <v>0</v>
      </c>
    </row>
    <row r="17" spans="1:3" ht="39" customHeight="1">
      <c r="A17" s="96" t="s">
        <v>385</v>
      </c>
      <c r="B17" s="97" t="s">
        <v>386</v>
      </c>
      <c r="C17" s="99">
        <v>0</v>
      </c>
    </row>
    <row r="18" spans="1:3" ht="39" customHeight="1">
      <c r="A18" s="96" t="s">
        <v>387</v>
      </c>
      <c r="B18" s="97" t="s">
        <v>388</v>
      </c>
      <c r="C18" s="99">
        <f>C19</f>
        <v>0</v>
      </c>
    </row>
    <row r="19" spans="1:3" ht="39" customHeight="1">
      <c r="A19" s="96" t="s">
        <v>389</v>
      </c>
      <c r="B19" s="97" t="s">
        <v>390</v>
      </c>
      <c r="C19" s="99">
        <v>0</v>
      </c>
    </row>
    <row r="20" spans="1:3" ht="24.75" customHeight="1">
      <c r="A20" s="104" t="s">
        <v>391</v>
      </c>
      <c r="B20" s="105" t="s">
        <v>392</v>
      </c>
      <c r="C20" s="103">
        <f>SUM(C21,C25)</f>
        <v>45707.19999999995</v>
      </c>
    </row>
    <row r="21" spans="1:3" ht="15" customHeight="1">
      <c r="A21" s="96" t="s">
        <v>393</v>
      </c>
      <c r="B21" s="97" t="s">
        <v>394</v>
      </c>
      <c r="C21" s="99">
        <f>-1665713-C12-C17-C36</f>
        <v>-1950713</v>
      </c>
    </row>
    <row r="22" spans="1:3" ht="13.5" customHeight="1">
      <c r="A22" s="96" t="s">
        <v>395</v>
      </c>
      <c r="B22" s="97" t="s">
        <v>396</v>
      </c>
      <c r="C22" s="99">
        <f>C21</f>
        <v>-1950713</v>
      </c>
    </row>
    <row r="23" spans="1:3" ht="13.5" customHeight="1">
      <c r="A23" s="96" t="s">
        <v>397</v>
      </c>
      <c r="B23" s="97" t="s">
        <v>398</v>
      </c>
      <c r="C23" s="99">
        <f>C21</f>
        <v>-1950713</v>
      </c>
    </row>
    <row r="24" spans="1:3" ht="25.5" customHeight="1">
      <c r="A24" s="96" t="s">
        <v>399</v>
      </c>
      <c r="B24" s="97" t="s">
        <v>400</v>
      </c>
      <c r="C24" s="99">
        <f>C21</f>
        <v>-1950713</v>
      </c>
    </row>
    <row r="25" spans="1:3" ht="15" customHeight="1">
      <c r="A25" s="96" t="s">
        <v>401</v>
      </c>
      <c r="B25" s="97" t="s">
        <v>402</v>
      </c>
      <c r="C25" s="99">
        <f>1761420.2+C14+C19-C37-C32</f>
        <v>1996420.2</v>
      </c>
    </row>
    <row r="26" spans="1:3" ht="15.75" customHeight="1">
      <c r="A26" s="96" t="s">
        <v>403</v>
      </c>
      <c r="B26" s="97" t="s">
        <v>404</v>
      </c>
      <c r="C26" s="99">
        <f>C25</f>
        <v>1996420.2</v>
      </c>
    </row>
    <row r="27" spans="1:3" ht="14.25" customHeight="1">
      <c r="A27" s="96" t="s">
        <v>405</v>
      </c>
      <c r="B27" s="97" t="s">
        <v>406</v>
      </c>
      <c r="C27" s="99">
        <f>C25</f>
        <v>1996420.2</v>
      </c>
    </row>
    <row r="28" spans="1:3" ht="25.5" customHeight="1">
      <c r="A28" s="96" t="s">
        <v>407</v>
      </c>
      <c r="B28" s="97" t="s">
        <v>408</v>
      </c>
      <c r="C28" s="99">
        <f>C25</f>
        <v>1996420.2</v>
      </c>
    </row>
    <row r="29" spans="1:3" ht="26.25" customHeight="1">
      <c r="A29" s="101" t="s">
        <v>409</v>
      </c>
      <c r="B29" s="102" t="s">
        <v>410</v>
      </c>
      <c r="C29" s="106">
        <f>C33+C30</f>
        <v>-4500</v>
      </c>
    </row>
    <row r="30" spans="1:3" ht="28.5" customHeight="1">
      <c r="A30" s="107" t="s">
        <v>411</v>
      </c>
      <c r="B30" s="97" t="s">
        <v>412</v>
      </c>
      <c r="C30" s="99">
        <f>C31</f>
        <v>-4500</v>
      </c>
    </row>
    <row r="31" spans="1:3" ht="78" customHeight="1">
      <c r="A31" s="108" t="s">
        <v>413</v>
      </c>
      <c r="B31" s="97" t="s">
        <v>414</v>
      </c>
      <c r="C31" s="99">
        <f>C32</f>
        <v>-4500</v>
      </c>
    </row>
    <row r="32" spans="1:3" ht="65.25" customHeight="1">
      <c r="A32" s="108" t="s">
        <v>415</v>
      </c>
      <c r="B32" s="97" t="s">
        <v>416</v>
      </c>
      <c r="C32" s="99">
        <v>-4500</v>
      </c>
    </row>
    <row r="33" spans="1:3" ht="26.25" customHeight="1">
      <c r="A33" s="108" t="s">
        <v>417</v>
      </c>
      <c r="B33" s="97" t="s">
        <v>418</v>
      </c>
      <c r="C33" s="99">
        <f>C34</f>
        <v>0</v>
      </c>
    </row>
    <row r="34" spans="1:3" ht="67.5" customHeight="1">
      <c r="A34" s="108" t="s">
        <v>419</v>
      </c>
      <c r="B34" s="97" t="s">
        <v>420</v>
      </c>
      <c r="C34" s="99">
        <f>C35</f>
        <v>0</v>
      </c>
    </row>
    <row r="35" spans="1:3" ht="68.25" customHeight="1">
      <c r="A35" s="108" t="s">
        <v>421</v>
      </c>
      <c r="B35" s="97" t="s">
        <v>422</v>
      </c>
      <c r="C35" s="99">
        <f>C36+C37</f>
        <v>0</v>
      </c>
    </row>
    <row r="36" spans="1:3" ht="44.25" customHeight="1">
      <c r="A36" s="108" t="s">
        <v>423</v>
      </c>
      <c r="B36" s="97" t="s">
        <v>424</v>
      </c>
      <c r="C36" s="99">
        <v>125000</v>
      </c>
    </row>
    <row r="37" spans="1:3" ht="48" customHeight="1">
      <c r="A37" s="108" t="s">
        <v>423</v>
      </c>
      <c r="B37" s="97" t="s">
        <v>424</v>
      </c>
      <c r="C37" s="99">
        <f>-125000</f>
        <v>-125000</v>
      </c>
    </row>
    <row r="38" spans="1:3" ht="27.75" customHeight="1">
      <c r="A38" s="109" t="s">
        <v>425</v>
      </c>
      <c r="B38" s="110" t="s">
        <v>426</v>
      </c>
      <c r="C38" s="111">
        <f>C10+C15+C20+C29</f>
        <v>95707.19999999995</v>
      </c>
    </row>
    <row r="39" spans="1:3" ht="12.75" hidden="1">
      <c r="A39" s="112"/>
      <c r="B39" s="112"/>
      <c r="C39" s="112"/>
    </row>
    <row r="40" spans="1:3" ht="12.75">
      <c r="A40" s="112"/>
      <c r="B40" s="112"/>
      <c r="C40" s="112"/>
    </row>
    <row r="41" spans="1:3" ht="12.75">
      <c r="A41" s="113"/>
      <c r="B41" s="112"/>
      <c r="C41" s="112"/>
    </row>
    <row r="42" spans="1:3" ht="12.75">
      <c r="A42" s="113"/>
      <c r="B42" s="113"/>
      <c r="C42" s="113"/>
    </row>
    <row r="43" spans="1:3" ht="12.75">
      <c r="A43" s="113"/>
      <c r="C43" s="114"/>
    </row>
  </sheetData>
  <sheetProtection/>
  <mergeCells count="2">
    <mergeCell ref="A6:C6"/>
    <mergeCell ref="A7:C7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9">
      <selection activeCell="H65" sqref="H65"/>
    </sheetView>
  </sheetViews>
  <sheetFormatPr defaultColWidth="9.00390625" defaultRowHeight="12.75"/>
  <cols>
    <col min="1" max="1" width="9.375" style="126" customWidth="1"/>
    <col min="2" max="2" width="70.625" style="117" customWidth="1"/>
    <col min="3" max="16384" width="9.125" style="117" customWidth="1"/>
  </cols>
  <sheetData>
    <row r="1" spans="1:2" ht="12.75">
      <c r="A1" s="115"/>
      <c r="B1" s="116"/>
    </row>
    <row r="2" spans="1:2" ht="12">
      <c r="A2" s="115"/>
      <c r="B2" s="118"/>
    </row>
    <row r="3" spans="1:2" ht="12">
      <c r="A3" s="115"/>
      <c r="B3" s="119"/>
    </row>
    <row r="4" spans="1:2" ht="12">
      <c r="A4" s="115"/>
      <c r="B4" s="119"/>
    </row>
    <row r="5" spans="1:2" ht="13.5" customHeight="1">
      <c r="A5" s="115"/>
      <c r="B5" s="116"/>
    </row>
    <row r="6" spans="1:2" ht="13.5" customHeight="1">
      <c r="A6" s="115"/>
      <c r="B6" s="116"/>
    </row>
    <row r="7" spans="1:2" ht="12.75" customHeight="1">
      <c r="A7" s="115"/>
      <c r="B7" s="116"/>
    </row>
    <row r="8" spans="1:2" ht="30" customHeight="1" hidden="1">
      <c r="A8" s="115"/>
      <c r="B8" s="116"/>
    </row>
    <row r="9" spans="1:5" ht="15" customHeight="1">
      <c r="A9" s="120" t="s">
        <v>427</v>
      </c>
      <c r="B9" s="120"/>
      <c r="C9" s="120"/>
      <c r="D9" s="120"/>
      <c r="E9" s="120"/>
    </row>
    <row r="10" spans="1:5" ht="12.75" customHeight="1">
      <c r="A10" s="120" t="s">
        <v>428</v>
      </c>
      <c r="B10" s="120"/>
      <c r="C10" s="120"/>
      <c r="D10" s="120"/>
      <c r="E10" s="120"/>
    </row>
    <row r="11" spans="1:5" ht="12.75">
      <c r="A11" s="115"/>
      <c r="B11" s="121"/>
      <c r="C11" s="122"/>
      <c r="E11" s="122" t="s">
        <v>429</v>
      </c>
    </row>
    <row r="12" spans="1:5" s="126" customFormat="1" ht="10.5" customHeight="1">
      <c r="A12" s="123" t="s">
        <v>430</v>
      </c>
      <c r="B12" s="124" t="s">
        <v>431</v>
      </c>
      <c r="C12" s="125" t="s">
        <v>432</v>
      </c>
      <c r="D12" s="125" t="s">
        <v>433</v>
      </c>
      <c r="E12" s="125" t="s">
        <v>434</v>
      </c>
    </row>
    <row r="13" spans="1:5" s="126" customFormat="1" ht="10.5" customHeight="1">
      <c r="A13" s="127"/>
      <c r="B13" s="128"/>
      <c r="C13" s="129"/>
      <c r="D13" s="129"/>
      <c r="E13" s="129"/>
    </row>
    <row r="14" spans="1:5" s="126" customFormat="1" ht="10.5" customHeight="1">
      <c r="A14" s="127"/>
      <c r="B14" s="128"/>
      <c r="C14" s="129"/>
      <c r="D14" s="129"/>
      <c r="E14" s="129"/>
    </row>
    <row r="15" spans="1:5" s="126" customFormat="1" ht="10.5" customHeight="1">
      <c r="A15" s="127"/>
      <c r="B15" s="128"/>
      <c r="C15" s="129"/>
      <c r="D15" s="129"/>
      <c r="E15" s="129"/>
    </row>
    <row r="16" spans="1:5" ht="11.25">
      <c r="A16" s="130" t="s">
        <v>221</v>
      </c>
      <c r="B16" s="131" t="s">
        <v>435</v>
      </c>
      <c r="C16" s="132">
        <v>167339</v>
      </c>
      <c r="D16" s="132">
        <v>-533</v>
      </c>
      <c r="E16" s="132">
        <v>166806</v>
      </c>
    </row>
    <row r="17" spans="1:5" ht="22.5">
      <c r="A17" s="133" t="s">
        <v>436</v>
      </c>
      <c r="B17" s="134" t="s">
        <v>437</v>
      </c>
      <c r="C17" s="135">
        <v>2645.3</v>
      </c>
      <c r="D17" s="135">
        <v>0</v>
      </c>
      <c r="E17" s="135">
        <v>2645.3</v>
      </c>
    </row>
    <row r="18" spans="1:5" ht="22.5">
      <c r="A18" s="133" t="s">
        <v>438</v>
      </c>
      <c r="B18" s="136" t="s">
        <v>439</v>
      </c>
      <c r="C18" s="135">
        <v>9906.6</v>
      </c>
      <c r="D18" s="135">
        <v>0</v>
      </c>
      <c r="E18" s="135">
        <v>9906.6</v>
      </c>
    </row>
    <row r="19" spans="1:5" ht="23.25" customHeight="1">
      <c r="A19" s="133" t="s">
        <v>440</v>
      </c>
      <c r="B19" s="136" t="s">
        <v>441</v>
      </c>
      <c r="C19" s="135">
        <v>83261.2</v>
      </c>
      <c r="D19" s="135">
        <v>0</v>
      </c>
      <c r="E19" s="135">
        <v>83261.2</v>
      </c>
    </row>
    <row r="20" spans="1:5" ht="22.5">
      <c r="A20" s="133" t="s">
        <v>442</v>
      </c>
      <c r="B20" s="136" t="s">
        <v>443</v>
      </c>
      <c r="C20" s="135">
        <v>31524.5</v>
      </c>
      <c r="D20" s="135">
        <v>0</v>
      </c>
      <c r="E20" s="135">
        <v>31524.5</v>
      </c>
    </row>
    <row r="21" spans="1:5" ht="11.25">
      <c r="A21" s="133" t="s">
        <v>444</v>
      </c>
      <c r="B21" s="136" t="s">
        <v>445</v>
      </c>
      <c r="C21" s="135">
        <v>1940.5</v>
      </c>
      <c r="D21" s="135">
        <v>0</v>
      </c>
      <c r="E21" s="135">
        <v>1940.5</v>
      </c>
    </row>
    <row r="22" spans="1:5" ht="11.25">
      <c r="A22" s="133" t="s">
        <v>446</v>
      </c>
      <c r="B22" s="136" t="s">
        <v>447</v>
      </c>
      <c r="C22" s="135">
        <v>700</v>
      </c>
      <c r="D22" s="135">
        <v>0</v>
      </c>
      <c r="E22" s="135">
        <v>700</v>
      </c>
    </row>
    <row r="23" spans="1:5" ht="11.25">
      <c r="A23" s="133" t="s">
        <v>448</v>
      </c>
      <c r="B23" s="137" t="s">
        <v>449</v>
      </c>
      <c r="C23" s="135">
        <v>37360.9</v>
      </c>
      <c r="D23" s="135">
        <v>-533</v>
      </c>
      <c r="E23" s="135">
        <v>36827.9</v>
      </c>
    </row>
    <row r="24" spans="1:5" ht="11.25">
      <c r="A24" s="130" t="s">
        <v>450</v>
      </c>
      <c r="B24" s="138" t="s">
        <v>451</v>
      </c>
      <c r="C24" s="132">
        <v>16463.9</v>
      </c>
      <c r="D24" s="132">
        <v>130</v>
      </c>
      <c r="E24" s="132">
        <v>16593.9</v>
      </c>
    </row>
    <row r="25" spans="1:5" ht="24.75" customHeight="1">
      <c r="A25" s="133" t="s">
        <v>452</v>
      </c>
      <c r="B25" s="134" t="s">
        <v>453</v>
      </c>
      <c r="C25" s="135">
        <v>16463.9</v>
      </c>
      <c r="D25" s="135">
        <v>130</v>
      </c>
      <c r="E25" s="135">
        <v>16593.9</v>
      </c>
    </row>
    <row r="26" spans="1:5" s="139" customFormat="1" ht="10.5">
      <c r="A26" s="130" t="s">
        <v>256</v>
      </c>
      <c r="B26" s="138" t="s">
        <v>454</v>
      </c>
      <c r="C26" s="132">
        <v>111966.8</v>
      </c>
      <c r="D26" s="132">
        <v>0</v>
      </c>
      <c r="E26" s="132">
        <v>111966.8</v>
      </c>
    </row>
    <row r="27" spans="1:5" s="140" customFormat="1" ht="11.25">
      <c r="A27" s="133" t="s">
        <v>455</v>
      </c>
      <c r="B27" s="137" t="s">
        <v>456</v>
      </c>
      <c r="C27" s="135">
        <v>15300</v>
      </c>
      <c r="D27" s="135">
        <v>0</v>
      </c>
      <c r="E27" s="135">
        <v>15300</v>
      </c>
    </row>
    <row r="28" spans="1:5" s="140" customFormat="1" ht="11.25">
      <c r="A28" s="133" t="s">
        <v>457</v>
      </c>
      <c r="B28" s="137" t="s">
        <v>458</v>
      </c>
      <c r="C28" s="135">
        <v>37</v>
      </c>
      <c r="D28" s="135">
        <v>0</v>
      </c>
      <c r="E28" s="135">
        <v>37</v>
      </c>
    </row>
    <row r="29" spans="1:5" s="140" customFormat="1" ht="11.25">
      <c r="A29" s="133" t="s">
        <v>459</v>
      </c>
      <c r="B29" s="137" t="s">
        <v>460</v>
      </c>
      <c r="C29" s="135">
        <v>7931.7</v>
      </c>
      <c r="D29" s="135">
        <v>0</v>
      </c>
      <c r="E29" s="135">
        <v>7931.7</v>
      </c>
    </row>
    <row r="30" spans="1:5" s="139" customFormat="1" ht="11.25">
      <c r="A30" s="133" t="s">
        <v>461</v>
      </c>
      <c r="B30" s="137" t="s">
        <v>462</v>
      </c>
      <c r="C30" s="135">
        <v>1100</v>
      </c>
      <c r="D30" s="135">
        <v>0</v>
      </c>
      <c r="E30" s="135">
        <v>1100</v>
      </c>
    </row>
    <row r="31" spans="1:5" s="139" customFormat="1" ht="11.25">
      <c r="A31" s="133" t="s">
        <v>463</v>
      </c>
      <c r="B31" s="137" t="s">
        <v>464</v>
      </c>
      <c r="C31" s="135">
        <v>82981.7</v>
      </c>
      <c r="D31" s="135">
        <v>0</v>
      </c>
      <c r="E31" s="135">
        <v>82981.7</v>
      </c>
    </row>
    <row r="32" spans="1:5" s="139" customFormat="1" ht="11.25">
      <c r="A32" s="133" t="s">
        <v>465</v>
      </c>
      <c r="B32" s="137" t="s">
        <v>466</v>
      </c>
      <c r="C32" s="135">
        <v>4616.4</v>
      </c>
      <c r="D32" s="135">
        <v>0</v>
      </c>
      <c r="E32" s="135">
        <v>4616.4</v>
      </c>
    </row>
    <row r="33" spans="1:5" s="140" customFormat="1" ht="11.25">
      <c r="A33" s="130" t="s">
        <v>226</v>
      </c>
      <c r="B33" s="138" t="s">
        <v>467</v>
      </c>
      <c r="C33" s="132">
        <v>234781.5</v>
      </c>
      <c r="D33" s="132">
        <v>8805.7</v>
      </c>
      <c r="E33" s="132">
        <v>243587.2</v>
      </c>
    </row>
    <row r="34" spans="1:5" s="140" customFormat="1" ht="11.25">
      <c r="A34" s="133" t="s">
        <v>468</v>
      </c>
      <c r="B34" s="137" t="s">
        <v>469</v>
      </c>
      <c r="C34" s="135">
        <v>72403.2</v>
      </c>
      <c r="D34" s="135">
        <v>1233.1</v>
      </c>
      <c r="E34" s="135">
        <v>73636.3</v>
      </c>
    </row>
    <row r="35" spans="1:5" s="140" customFormat="1" ht="11.25">
      <c r="A35" s="133" t="s">
        <v>470</v>
      </c>
      <c r="B35" s="137" t="s">
        <v>471</v>
      </c>
      <c r="C35" s="135">
        <v>54263.2</v>
      </c>
      <c r="D35" s="135">
        <v>0</v>
      </c>
      <c r="E35" s="135">
        <v>54263.2</v>
      </c>
    </row>
    <row r="36" spans="1:5" s="140" customFormat="1" ht="11.25">
      <c r="A36" s="133" t="s">
        <v>472</v>
      </c>
      <c r="B36" s="137" t="s">
        <v>473</v>
      </c>
      <c r="C36" s="135">
        <v>108115.1</v>
      </c>
      <c r="D36" s="135">
        <v>7572.6</v>
      </c>
      <c r="E36" s="135">
        <v>115687.7</v>
      </c>
    </row>
    <row r="37" spans="1:5" s="140" customFormat="1" ht="11.25">
      <c r="A37" s="130" t="s">
        <v>310</v>
      </c>
      <c r="B37" s="131" t="s">
        <v>474</v>
      </c>
      <c r="C37" s="132">
        <v>963359.3</v>
      </c>
      <c r="D37" s="132">
        <v>294.3</v>
      </c>
      <c r="E37" s="132">
        <v>963653.6</v>
      </c>
    </row>
    <row r="38" spans="1:5" s="140" customFormat="1" ht="11.25">
      <c r="A38" s="133" t="s">
        <v>475</v>
      </c>
      <c r="B38" s="141" t="s">
        <v>476</v>
      </c>
      <c r="C38" s="135">
        <v>410625.1</v>
      </c>
      <c r="D38" s="135">
        <v>0</v>
      </c>
      <c r="E38" s="135">
        <v>410625.1</v>
      </c>
    </row>
    <row r="39" spans="1:5" s="140" customFormat="1" ht="11.25">
      <c r="A39" s="133" t="s">
        <v>477</v>
      </c>
      <c r="B39" s="141" t="s">
        <v>478</v>
      </c>
      <c r="C39" s="142">
        <v>505834.9</v>
      </c>
      <c r="D39" s="142">
        <v>294.3</v>
      </c>
      <c r="E39" s="142">
        <v>506129.2</v>
      </c>
    </row>
    <row r="40" spans="1:5" ht="11.25">
      <c r="A40" s="143" t="s">
        <v>479</v>
      </c>
      <c r="B40" s="144" t="s">
        <v>480</v>
      </c>
      <c r="C40" s="135">
        <v>20205.1</v>
      </c>
      <c r="D40" s="135">
        <v>0</v>
      </c>
      <c r="E40" s="135">
        <v>20205.1</v>
      </c>
    </row>
    <row r="41" spans="1:5" ht="11.25">
      <c r="A41" s="133" t="s">
        <v>481</v>
      </c>
      <c r="B41" s="141" t="s">
        <v>482</v>
      </c>
      <c r="C41" s="135">
        <v>26694.2</v>
      </c>
      <c r="D41" s="135">
        <v>0</v>
      </c>
      <c r="E41" s="135">
        <v>26694.2</v>
      </c>
    </row>
    <row r="42" spans="1:5" ht="11.25">
      <c r="A42" s="130" t="s">
        <v>236</v>
      </c>
      <c r="B42" s="145" t="s">
        <v>483</v>
      </c>
      <c r="C42" s="132">
        <v>106836.4</v>
      </c>
      <c r="D42" s="132">
        <v>30</v>
      </c>
      <c r="E42" s="132">
        <v>106866.4</v>
      </c>
    </row>
    <row r="43" spans="1:5" ht="11.25">
      <c r="A43" s="146" t="s">
        <v>484</v>
      </c>
      <c r="B43" s="141" t="s">
        <v>485</v>
      </c>
      <c r="C43" s="135">
        <v>106836.4</v>
      </c>
      <c r="D43" s="135">
        <v>30</v>
      </c>
      <c r="E43" s="135">
        <v>106866.4</v>
      </c>
    </row>
    <row r="44" spans="1:5" s="147" customFormat="1" ht="10.5">
      <c r="A44" s="130" t="s">
        <v>486</v>
      </c>
      <c r="B44" s="138" t="s">
        <v>487</v>
      </c>
      <c r="C44" s="132">
        <v>127235</v>
      </c>
      <c r="D44" s="132">
        <v>-96.3</v>
      </c>
      <c r="E44" s="132">
        <v>127138.7</v>
      </c>
    </row>
    <row r="45" spans="1:5" s="139" customFormat="1" ht="11.25">
      <c r="A45" s="133" t="s">
        <v>488</v>
      </c>
      <c r="B45" s="137" t="s">
        <v>489</v>
      </c>
      <c r="C45" s="135">
        <v>3230</v>
      </c>
      <c r="D45" s="135">
        <v>0</v>
      </c>
      <c r="E45" s="135">
        <v>3230</v>
      </c>
    </row>
    <row r="46" spans="1:5" s="139" customFormat="1" ht="11.25">
      <c r="A46" s="133" t="s">
        <v>490</v>
      </c>
      <c r="B46" s="134" t="s">
        <v>491</v>
      </c>
      <c r="C46" s="135">
        <v>97870.2</v>
      </c>
      <c r="D46" s="135">
        <v>-96.3</v>
      </c>
      <c r="E46" s="135">
        <v>97773.9</v>
      </c>
    </row>
    <row r="47" spans="1:5" s="139" customFormat="1" ht="14.25" customHeight="1">
      <c r="A47" s="133" t="s">
        <v>492</v>
      </c>
      <c r="B47" s="141" t="s">
        <v>493</v>
      </c>
      <c r="C47" s="135">
        <v>25123.4</v>
      </c>
      <c r="D47" s="135">
        <v>0</v>
      </c>
      <c r="E47" s="135">
        <v>25123.4</v>
      </c>
    </row>
    <row r="48" spans="1:5" s="140" customFormat="1" ht="13.5" customHeight="1">
      <c r="A48" s="133" t="s">
        <v>494</v>
      </c>
      <c r="B48" s="137" t="s">
        <v>495</v>
      </c>
      <c r="C48" s="135">
        <v>1011.4</v>
      </c>
      <c r="D48" s="135">
        <v>0</v>
      </c>
      <c r="E48" s="135">
        <v>1011.4</v>
      </c>
    </row>
    <row r="49" spans="1:5" s="139" customFormat="1" ht="13.5" customHeight="1">
      <c r="A49" s="130" t="s">
        <v>240</v>
      </c>
      <c r="B49" s="138" t="s">
        <v>496</v>
      </c>
      <c r="C49" s="132">
        <v>14317.9</v>
      </c>
      <c r="D49" s="132">
        <v>537.4</v>
      </c>
      <c r="E49" s="132">
        <v>14855.3</v>
      </c>
    </row>
    <row r="50" spans="1:5" s="140" customFormat="1" ht="13.5" customHeight="1">
      <c r="A50" s="133" t="s">
        <v>497</v>
      </c>
      <c r="B50" s="137" t="s">
        <v>498</v>
      </c>
      <c r="C50" s="135">
        <v>14317.9</v>
      </c>
      <c r="D50" s="135">
        <v>537.4</v>
      </c>
      <c r="E50" s="135">
        <v>14855.3</v>
      </c>
    </row>
    <row r="51" spans="1:5" s="140" customFormat="1" ht="13.5" customHeight="1">
      <c r="A51" s="130" t="s">
        <v>246</v>
      </c>
      <c r="B51" s="138" t="s">
        <v>499</v>
      </c>
      <c r="C51" s="132">
        <v>6177.1</v>
      </c>
      <c r="D51" s="132">
        <v>0</v>
      </c>
      <c r="E51" s="132">
        <v>6177.1</v>
      </c>
    </row>
    <row r="52" spans="1:5" s="140" customFormat="1" ht="13.5" customHeight="1">
      <c r="A52" s="133" t="s">
        <v>500</v>
      </c>
      <c r="B52" s="134" t="s">
        <v>501</v>
      </c>
      <c r="C52" s="135">
        <v>6177.1</v>
      </c>
      <c r="D52" s="135">
        <v>0</v>
      </c>
      <c r="E52" s="135">
        <v>6177.1</v>
      </c>
    </row>
    <row r="53" spans="1:5" s="140" customFormat="1" ht="13.5" customHeight="1">
      <c r="A53" s="130" t="s">
        <v>280</v>
      </c>
      <c r="B53" s="138" t="s">
        <v>502</v>
      </c>
      <c r="C53" s="132">
        <v>3775.2</v>
      </c>
      <c r="D53" s="132">
        <v>0</v>
      </c>
      <c r="E53" s="132">
        <v>3775.2</v>
      </c>
    </row>
    <row r="54" spans="1:5" s="140" customFormat="1" ht="13.5" customHeight="1">
      <c r="A54" s="133" t="s">
        <v>503</v>
      </c>
      <c r="B54" s="134" t="s">
        <v>504</v>
      </c>
      <c r="C54" s="135">
        <v>3775.2</v>
      </c>
      <c r="D54" s="135">
        <v>0</v>
      </c>
      <c r="E54" s="135">
        <v>3775.2</v>
      </c>
    </row>
    <row r="55" spans="1:5" s="147" customFormat="1" ht="16.5" customHeight="1">
      <c r="A55" s="148" t="s">
        <v>505</v>
      </c>
      <c r="B55" s="148"/>
      <c r="C55" s="149">
        <v>1752252.1</v>
      </c>
      <c r="D55" s="149">
        <v>9168.1</v>
      </c>
      <c r="E55" s="149">
        <v>1761420.2</v>
      </c>
    </row>
    <row r="56" spans="1:2" ht="11.25">
      <c r="A56" s="150"/>
      <c r="B56" s="151"/>
    </row>
    <row r="57" spans="1:2" ht="11.25">
      <c r="A57" s="150"/>
      <c r="B57" s="152"/>
    </row>
    <row r="58" spans="1:2" ht="11.25">
      <c r="A58" s="150"/>
      <c r="B58" s="151"/>
    </row>
    <row r="59" spans="1:2" ht="11.25">
      <c r="A59" s="150"/>
      <c r="B59" s="151"/>
    </row>
    <row r="60" spans="1:2" ht="11.25">
      <c r="A60" s="150"/>
      <c r="B60" s="151"/>
    </row>
    <row r="61" spans="1:2" ht="11.25">
      <c r="A61" s="150"/>
      <c r="B61" s="151"/>
    </row>
    <row r="62" spans="1:2" ht="11.25">
      <c r="A62" s="150"/>
      <c r="B62" s="151"/>
    </row>
    <row r="63" spans="1:2" ht="11.25">
      <c r="A63" s="150"/>
      <c r="B63" s="151"/>
    </row>
    <row r="64" spans="1:2" ht="11.25">
      <c r="A64" s="150"/>
      <c r="B64" s="151"/>
    </row>
    <row r="65" spans="1:2" ht="11.25">
      <c r="A65" s="150"/>
      <c r="B65" s="151"/>
    </row>
    <row r="66" spans="1:2" ht="11.25">
      <c r="A66" s="150"/>
      <c r="B66" s="151"/>
    </row>
    <row r="67" spans="1:2" ht="11.25">
      <c r="A67" s="150"/>
      <c r="B67" s="151"/>
    </row>
    <row r="68" spans="1:2" ht="11.25">
      <c r="A68" s="150"/>
      <c r="B68" s="151"/>
    </row>
    <row r="69" ht="11.25">
      <c r="A69" s="153"/>
    </row>
  </sheetData>
  <sheetProtection/>
  <mergeCells count="8">
    <mergeCell ref="E12:E15"/>
    <mergeCell ref="A9:E9"/>
    <mergeCell ref="A10:E10"/>
    <mergeCell ref="C12:C15"/>
    <mergeCell ref="A55:B55"/>
    <mergeCell ref="B12:B15"/>
    <mergeCell ref="A12:A15"/>
    <mergeCell ref="D12:D15"/>
  </mergeCells>
  <printOptions/>
  <pageMargins left="0.58" right="0.3" top="0.15748031496062992" bottom="0.15748031496062992" header="0.2755905511811024" footer="0.15748031496062992"/>
  <pageSetup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3"/>
  <sheetViews>
    <sheetView zoomScalePageLayoutView="0" workbookViewId="0" topLeftCell="A1">
      <pane xSplit="4" ySplit="15" topLeftCell="E1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I43" sqref="I43"/>
    </sheetView>
  </sheetViews>
  <sheetFormatPr defaultColWidth="10.875" defaultRowHeight="12.75"/>
  <cols>
    <col min="1" max="1" width="3.625" style="117" customWidth="1"/>
    <col min="2" max="2" width="6.75390625" style="126" customWidth="1"/>
    <col min="3" max="3" width="7.625" style="126" customWidth="1"/>
    <col min="4" max="4" width="4.875" style="126" customWidth="1"/>
    <col min="5" max="5" width="68.625" style="117" customWidth="1"/>
    <col min="6" max="6" width="12.625" style="140" customWidth="1"/>
    <col min="7" max="7" width="10.875" style="140" customWidth="1"/>
    <col min="8" max="8" width="11.75390625" style="140" customWidth="1"/>
    <col min="9" max="16384" width="10.875" style="140" customWidth="1"/>
  </cols>
  <sheetData>
    <row r="1" spans="2:5" ht="12.75">
      <c r="B1" s="115"/>
      <c r="C1" s="115"/>
      <c r="D1" s="115"/>
      <c r="E1" s="116"/>
    </row>
    <row r="2" spans="2:5" ht="12">
      <c r="B2" s="115"/>
      <c r="C2" s="115"/>
      <c r="D2" s="115"/>
      <c r="E2" s="118"/>
    </row>
    <row r="3" spans="2:5" ht="12">
      <c r="B3" s="115"/>
      <c r="C3" s="115"/>
      <c r="D3" s="115"/>
      <c r="E3" s="119"/>
    </row>
    <row r="4" spans="2:5" ht="12">
      <c r="B4" s="115"/>
      <c r="C4" s="115"/>
      <c r="D4" s="115"/>
      <c r="E4" s="119"/>
    </row>
    <row r="5" spans="2:5" ht="12.75">
      <c r="B5" s="115"/>
      <c r="C5" s="115"/>
      <c r="D5" s="115"/>
      <c r="E5" s="116"/>
    </row>
    <row r="6" spans="2:5" ht="12.75">
      <c r="B6" s="115"/>
      <c r="C6" s="115"/>
      <c r="D6" s="115"/>
      <c r="E6" s="116"/>
    </row>
    <row r="7" spans="2:5" ht="12.75">
      <c r="B7" s="115"/>
      <c r="C7" s="115"/>
      <c r="D7" s="115"/>
      <c r="E7" s="116"/>
    </row>
    <row r="8" spans="2:5" ht="12.75">
      <c r="B8" s="115"/>
      <c r="C8" s="115"/>
      <c r="D8" s="115"/>
      <c r="E8" s="116"/>
    </row>
    <row r="9" spans="1:8" ht="12.75">
      <c r="A9" s="120" t="s">
        <v>506</v>
      </c>
      <c r="B9" s="120"/>
      <c r="C9" s="120"/>
      <c r="D9" s="120"/>
      <c r="E9" s="120"/>
      <c r="F9" s="120"/>
      <c r="G9" s="120"/>
      <c r="H9" s="120"/>
    </row>
    <row r="10" spans="2:8" ht="12.75">
      <c r="B10" s="115"/>
      <c r="C10" s="115"/>
      <c r="D10" s="115"/>
      <c r="E10" s="121"/>
      <c r="F10" s="122"/>
      <c r="H10" s="122" t="s">
        <v>429</v>
      </c>
    </row>
    <row r="11" spans="1:8" s="156" customFormat="1" ht="10.5" customHeight="1">
      <c r="A11" s="154" t="s">
        <v>507</v>
      </c>
      <c r="B11" s="154" t="s">
        <v>430</v>
      </c>
      <c r="C11" s="154" t="s">
        <v>508</v>
      </c>
      <c r="D11" s="154" t="s">
        <v>509</v>
      </c>
      <c r="E11" s="155" t="s">
        <v>431</v>
      </c>
      <c r="F11" s="125" t="s">
        <v>432</v>
      </c>
      <c r="G11" s="125" t="s">
        <v>433</v>
      </c>
      <c r="H11" s="125" t="s">
        <v>434</v>
      </c>
    </row>
    <row r="12" spans="1:8" s="156" customFormat="1" ht="10.5">
      <c r="A12" s="157"/>
      <c r="B12" s="157"/>
      <c r="C12" s="157"/>
      <c r="D12" s="157"/>
      <c r="E12" s="158"/>
      <c r="F12" s="129"/>
      <c r="G12" s="129"/>
      <c r="H12" s="129"/>
    </row>
    <row r="13" spans="1:8" s="156" customFormat="1" ht="10.5">
      <c r="A13" s="157"/>
      <c r="B13" s="157"/>
      <c r="C13" s="157"/>
      <c r="D13" s="157"/>
      <c r="E13" s="158"/>
      <c r="F13" s="129"/>
      <c r="G13" s="129"/>
      <c r="H13" s="129"/>
    </row>
    <row r="14" spans="1:8" s="156" customFormat="1" ht="10.5">
      <c r="A14" s="157"/>
      <c r="B14" s="157"/>
      <c r="C14" s="157"/>
      <c r="D14" s="157"/>
      <c r="E14" s="158"/>
      <c r="F14" s="129"/>
      <c r="G14" s="129"/>
      <c r="H14" s="129"/>
    </row>
    <row r="15" spans="1:8" s="156" customFormat="1" ht="15.75">
      <c r="A15" s="159" t="s">
        <v>510</v>
      </c>
      <c r="B15" s="159"/>
      <c r="C15" s="159"/>
      <c r="D15" s="159"/>
      <c r="E15" s="159"/>
      <c r="F15" s="160">
        <v>51459.1</v>
      </c>
      <c r="G15" s="160">
        <v>0</v>
      </c>
      <c r="H15" s="160">
        <v>51459.1</v>
      </c>
    </row>
    <row r="16" spans="1:8" s="164" customFormat="1" ht="10.5">
      <c r="A16" s="130" t="s">
        <v>511</v>
      </c>
      <c r="B16" s="161" t="s">
        <v>221</v>
      </c>
      <c r="C16" s="161"/>
      <c r="D16" s="161"/>
      <c r="E16" s="162" t="s">
        <v>435</v>
      </c>
      <c r="F16" s="163">
        <v>1418.4</v>
      </c>
      <c r="G16" s="163">
        <v>0</v>
      </c>
      <c r="H16" s="163">
        <v>1418.4</v>
      </c>
    </row>
    <row r="17" spans="1:8" s="164" customFormat="1" ht="10.5">
      <c r="A17" s="165" t="s">
        <v>511</v>
      </c>
      <c r="B17" s="165" t="s">
        <v>448</v>
      </c>
      <c r="C17" s="166"/>
      <c r="D17" s="166"/>
      <c r="E17" s="167" t="s">
        <v>449</v>
      </c>
      <c r="F17" s="168">
        <v>1418.4</v>
      </c>
      <c r="G17" s="168">
        <v>0</v>
      </c>
      <c r="H17" s="168">
        <v>1418.4</v>
      </c>
    </row>
    <row r="18" spans="1:8" s="156" customFormat="1" ht="11.25">
      <c r="A18" s="169" t="s">
        <v>511</v>
      </c>
      <c r="B18" s="169" t="s">
        <v>448</v>
      </c>
      <c r="C18" s="170" t="s">
        <v>512</v>
      </c>
      <c r="D18" s="169"/>
      <c r="E18" s="171" t="s">
        <v>513</v>
      </c>
      <c r="F18" s="172">
        <v>1418.4</v>
      </c>
      <c r="G18" s="172">
        <v>0</v>
      </c>
      <c r="H18" s="172">
        <v>1418.4</v>
      </c>
    </row>
    <row r="19" spans="1:8" s="156" customFormat="1" ht="11.25">
      <c r="A19" s="173" t="s">
        <v>511</v>
      </c>
      <c r="B19" s="173" t="s">
        <v>448</v>
      </c>
      <c r="C19" s="174" t="s">
        <v>514</v>
      </c>
      <c r="D19" s="173"/>
      <c r="E19" s="175" t="s">
        <v>515</v>
      </c>
      <c r="F19" s="176">
        <v>1418.4</v>
      </c>
      <c r="G19" s="176">
        <v>0</v>
      </c>
      <c r="H19" s="176">
        <v>1418.4</v>
      </c>
    </row>
    <row r="20" spans="1:8" s="156" customFormat="1" ht="11.25">
      <c r="A20" s="177" t="s">
        <v>511</v>
      </c>
      <c r="B20" s="177" t="s">
        <v>448</v>
      </c>
      <c r="C20" s="178" t="s">
        <v>514</v>
      </c>
      <c r="D20" s="178" t="s">
        <v>516</v>
      </c>
      <c r="E20" s="141" t="s">
        <v>517</v>
      </c>
      <c r="F20" s="179">
        <v>1418.4</v>
      </c>
      <c r="G20" s="179">
        <v>0</v>
      </c>
      <c r="H20" s="179">
        <v>1418.4</v>
      </c>
    </row>
    <row r="21" spans="1:8" s="164" customFormat="1" ht="10.5">
      <c r="A21" s="130" t="s">
        <v>511</v>
      </c>
      <c r="B21" s="130" t="s">
        <v>486</v>
      </c>
      <c r="C21" s="161"/>
      <c r="D21" s="161"/>
      <c r="E21" s="162" t="s">
        <v>487</v>
      </c>
      <c r="F21" s="163">
        <v>3230</v>
      </c>
      <c r="G21" s="163">
        <v>0</v>
      </c>
      <c r="H21" s="163">
        <v>3230</v>
      </c>
    </row>
    <row r="22" spans="1:8" s="164" customFormat="1" ht="10.5">
      <c r="A22" s="165" t="s">
        <v>511</v>
      </c>
      <c r="B22" s="165" t="s">
        <v>488</v>
      </c>
      <c r="C22" s="165"/>
      <c r="D22" s="165"/>
      <c r="E22" s="180" t="s">
        <v>489</v>
      </c>
      <c r="F22" s="168">
        <v>3230</v>
      </c>
      <c r="G22" s="168">
        <v>0</v>
      </c>
      <c r="H22" s="168">
        <v>3230</v>
      </c>
    </row>
    <row r="23" spans="1:8" s="156" customFormat="1" ht="11.25">
      <c r="A23" s="169" t="s">
        <v>511</v>
      </c>
      <c r="B23" s="170" t="s">
        <v>488</v>
      </c>
      <c r="C23" s="170" t="s">
        <v>518</v>
      </c>
      <c r="D23" s="170"/>
      <c r="E23" s="171" t="s">
        <v>519</v>
      </c>
      <c r="F23" s="172">
        <v>3230</v>
      </c>
      <c r="G23" s="172">
        <v>0</v>
      </c>
      <c r="H23" s="172">
        <v>3230</v>
      </c>
    </row>
    <row r="24" spans="1:8" s="156" customFormat="1" ht="11.25">
      <c r="A24" s="173" t="s">
        <v>511</v>
      </c>
      <c r="B24" s="174" t="s">
        <v>488</v>
      </c>
      <c r="C24" s="174" t="s">
        <v>520</v>
      </c>
      <c r="D24" s="174"/>
      <c r="E24" s="175" t="s">
        <v>521</v>
      </c>
      <c r="F24" s="176">
        <v>3230</v>
      </c>
      <c r="G24" s="176">
        <v>0</v>
      </c>
      <c r="H24" s="176">
        <v>3230</v>
      </c>
    </row>
    <row r="25" spans="1:8" s="156" customFormat="1" ht="11.25">
      <c r="A25" s="177" t="s">
        <v>511</v>
      </c>
      <c r="B25" s="178" t="s">
        <v>488</v>
      </c>
      <c r="C25" s="178" t="s">
        <v>520</v>
      </c>
      <c r="D25" s="178" t="s">
        <v>522</v>
      </c>
      <c r="E25" s="141" t="s">
        <v>523</v>
      </c>
      <c r="F25" s="179">
        <v>3230</v>
      </c>
      <c r="G25" s="179">
        <v>0</v>
      </c>
      <c r="H25" s="179">
        <v>3230</v>
      </c>
    </row>
    <row r="26" spans="1:8" s="164" customFormat="1" ht="10.5">
      <c r="A26" s="130" t="s">
        <v>511</v>
      </c>
      <c r="B26" s="130" t="s">
        <v>280</v>
      </c>
      <c r="C26" s="161"/>
      <c r="D26" s="161"/>
      <c r="E26" s="162" t="s">
        <v>502</v>
      </c>
      <c r="F26" s="163">
        <v>3775.2</v>
      </c>
      <c r="G26" s="163">
        <v>0</v>
      </c>
      <c r="H26" s="163">
        <v>3775.2</v>
      </c>
    </row>
    <row r="27" spans="1:8" s="164" customFormat="1" ht="10.5">
      <c r="A27" s="165" t="s">
        <v>511</v>
      </c>
      <c r="B27" s="165" t="s">
        <v>503</v>
      </c>
      <c r="C27" s="166"/>
      <c r="D27" s="166"/>
      <c r="E27" s="180" t="s">
        <v>504</v>
      </c>
      <c r="F27" s="168">
        <v>3775.2</v>
      </c>
      <c r="G27" s="168">
        <v>0</v>
      </c>
      <c r="H27" s="168">
        <v>3775.2</v>
      </c>
    </row>
    <row r="28" spans="1:8" s="156" customFormat="1" ht="11.25">
      <c r="A28" s="169" t="s">
        <v>511</v>
      </c>
      <c r="B28" s="170" t="s">
        <v>503</v>
      </c>
      <c r="C28" s="170" t="s">
        <v>524</v>
      </c>
      <c r="D28" s="170"/>
      <c r="E28" s="171" t="s">
        <v>525</v>
      </c>
      <c r="F28" s="172">
        <v>3775.2</v>
      </c>
      <c r="G28" s="172">
        <v>0</v>
      </c>
      <c r="H28" s="172">
        <v>3775.2</v>
      </c>
    </row>
    <row r="29" spans="1:8" s="156" customFormat="1" ht="22.5">
      <c r="A29" s="173" t="s">
        <v>511</v>
      </c>
      <c r="B29" s="174" t="s">
        <v>503</v>
      </c>
      <c r="C29" s="174" t="s">
        <v>526</v>
      </c>
      <c r="D29" s="174"/>
      <c r="E29" s="175" t="s">
        <v>527</v>
      </c>
      <c r="F29" s="176">
        <v>3775.2</v>
      </c>
      <c r="G29" s="176">
        <v>0</v>
      </c>
      <c r="H29" s="176">
        <v>3775.2</v>
      </c>
    </row>
    <row r="30" spans="1:8" s="156" customFormat="1" ht="11.25">
      <c r="A30" s="177" t="s">
        <v>511</v>
      </c>
      <c r="B30" s="178" t="s">
        <v>503</v>
      </c>
      <c r="C30" s="178" t="s">
        <v>526</v>
      </c>
      <c r="D30" s="178" t="s">
        <v>528</v>
      </c>
      <c r="E30" s="141" t="s">
        <v>529</v>
      </c>
      <c r="F30" s="179">
        <v>3775.2</v>
      </c>
      <c r="G30" s="179">
        <v>0</v>
      </c>
      <c r="H30" s="179">
        <v>3775.2</v>
      </c>
    </row>
    <row r="31" spans="1:8" s="164" customFormat="1" ht="15">
      <c r="A31" s="181" t="s">
        <v>530</v>
      </c>
      <c r="B31" s="181"/>
      <c r="C31" s="181"/>
      <c r="D31" s="181"/>
      <c r="E31" s="181"/>
      <c r="F31" s="182">
        <v>30696.5</v>
      </c>
      <c r="G31" s="182">
        <v>0</v>
      </c>
      <c r="H31" s="182">
        <v>30696.5</v>
      </c>
    </row>
    <row r="32" spans="1:8" s="164" customFormat="1" ht="10.5">
      <c r="A32" s="183" t="s">
        <v>511</v>
      </c>
      <c r="B32" s="183" t="s">
        <v>221</v>
      </c>
      <c r="C32" s="183"/>
      <c r="D32" s="183"/>
      <c r="E32" s="162" t="s">
        <v>435</v>
      </c>
      <c r="F32" s="163">
        <v>30696.5</v>
      </c>
      <c r="G32" s="163">
        <v>0</v>
      </c>
      <c r="H32" s="163">
        <v>30696.5</v>
      </c>
    </row>
    <row r="33" spans="1:8" s="164" customFormat="1" ht="21">
      <c r="A33" s="166" t="s">
        <v>511</v>
      </c>
      <c r="B33" s="166" t="s">
        <v>442</v>
      </c>
      <c r="C33" s="166"/>
      <c r="D33" s="166"/>
      <c r="E33" s="180" t="s">
        <v>443</v>
      </c>
      <c r="F33" s="168">
        <v>29276.5</v>
      </c>
      <c r="G33" s="168">
        <v>0</v>
      </c>
      <c r="H33" s="168">
        <v>29276.5</v>
      </c>
    </row>
    <row r="34" spans="1:8" s="156" customFormat="1" ht="22.5">
      <c r="A34" s="170" t="s">
        <v>511</v>
      </c>
      <c r="B34" s="170" t="s">
        <v>442</v>
      </c>
      <c r="C34" s="170" t="s">
        <v>531</v>
      </c>
      <c r="D34" s="170"/>
      <c r="E34" s="171" t="s">
        <v>532</v>
      </c>
      <c r="F34" s="172">
        <v>29276.5</v>
      </c>
      <c r="G34" s="172">
        <v>0</v>
      </c>
      <c r="H34" s="172">
        <v>29276.5</v>
      </c>
    </row>
    <row r="35" spans="1:8" s="156" customFormat="1" ht="11.25">
      <c r="A35" s="174" t="s">
        <v>511</v>
      </c>
      <c r="B35" s="174" t="s">
        <v>442</v>
      </c>
      <c r="C35" s="174" t="s">
        <v>533</v>
      </c>
      <c r="D35" s="174"/>
      <c r="E35" s="184" t="s">
        <v>534</v>
      </c>
      <c r="F35" s="176">
        <v>29276.5</v>
      </c>
      <c r="G35" s="176">
        <v>0</v>
      </c>
      <c r="H35" s="176">
        <v>29276.5</v>
      </c>
    </row>
    <row r="36" spans="1:8" s="156" customFormat="1" ht="11.25">
      <c r="A36" s="178" t="s">
        <v>511</v>
      </c>
      <c r="B36" s="177" t="s">
        <v>442</v>
      </c>
      <c r="C36" s="177" t="s">
        <v>533</v>
      </c>
      <c r="D36" s="177" t="s">
        <v>516</v>
      </c>
      <c r="E36" s="185" t="s">
        <v>517</v>
      </c>
      <c r="F36" s="186">
        <v>29276.5</v>
      </c>
      <c r="G36" s="186">
        <v>0</v>
      </c>
      <c r="H36" s="186">
        <v>29276.5</v>
      </c>
    </row>
    <row r="37" spans="1:8" s="188" customFormat="1" ht="10.5">
      <c r="A37" s="166" t="s">
        <v>511</v>
      </c>
      <c r="B37" s="165" t="s">
        <v>448</v>
      </c>
      <c r="C37" s="165"/>
      <c r="D37" s="165"/>
      <c r="E37" s="187" t="s">
        <v>449</v>
      </c>
      <c r="F37" s="168">
        <v>1420</v>
      </c>
      <c r="G37" s="168">
        <v>0</v>
      </c>
      <c r="H37" s="168">
        <v>1420</v>
      </c>
    </row>
    <row r="38" spans="1:8" s="156" customFormat="1" ht="11.25">
      <c r="A38" s="170" t="s">
        <v>511</v>
      </c>
      <c r="B38" s="169" t="s">
        <v>448</v>
      </c>
      <c r="C38" s="169" t="s">
        <v>524</v>
      </c>
      <c r="D38" s="169"/>
      <c r="E38" s="189" t="s">
        <v>525</v>
      </c>
      <c r="F38" s="172">
        <v>1420</v>
      </c>
      <c r="G38" s="172">
        <v>0</v>
      </c>
      <c r="H38" s="172">
        <v>1420</v>
      </c>
    </row>
    <row r="39" spans="1:8" s="156" customFormat="1" ht="33.75">
      <c r="A39" s="174" t="s">
        <v>511</v>
      </c>
      <c r="B39" s="173" t="s">
        <v>448</v>
      </c>
      <c r="C39" s="173" t="s">
        <v>535</v>
      </c>
      <c r="D39" s="173"/>
      <c r="E39" s="190" t="s">
        <v>536</v>
      </c>
      <c r="F39" s="176">
        <v>1420</v>
      </c>
      <c r="G39" s="176">
        <v>0</v>
      </c>
      <c r="H39" s="176">
        <v>1420</v>
      </c>
    </row>
    <row r="40" spans="1:8" s="156" customFormat="1" ht="11.25">
      <c r="A40" s="178" t="s">
        <v>511</v>
      </c>
      <c r="B40" s="177" t="s">
        <v>448</v>
      </c>
      <c r="C40" s="177" t="s">
        <v>535</v>
      </c>
      <c r="D40" s="177" t="s">
        <v>516</v>
      </c>
      <c r="E40" s="185" t="s">
        <v>517</v>
      </c>
      <c r="F40" s="186">
        <v>1420</v>
      </c>
      <c r="G40" s="186">
        <v>0</v>
      </c>
      <c r="H40" s="186">
        <v>1420</v>
      </c>
    </row>
    <row r="41" spans="1:8" s="164" customFormat="1" ht="15">
      <c r="A41" s="181" t="s">
        <v>537</v>
      </c>
      <c r="B41" s="181"/>
      <c r="C41" s="181"/>
      <c r="D41" s="181"/>
      <c r="E41" s="181"/>
      <c r="F41" s="182">
        <v>12339</v>
      </c>
      <c r="G41" s="182">
        <v>0</v>
      </c>
      <c r="H41" s="182">
        <v>12339</v>
      </c>
    </row>
    <row r="42" spans="1:8" s="164" customFormat="1" ht="10.5">
      <c r="A42" s="183" t="s">
        <v>511</v>
      </c>
      <c r="B42" s="191" t="s">
        <v>221</v>
      </c>
      <c r="C42" s="191"/>
      <c r="D42" s="191"/>
      <c r="E42" s="145" t="s">
        <v>435</v>
      </c>
      <c r="F42" s="163">
        <v>12339</v>
      </c>
      <c r="G42" s="163">
        <v>0</v>
      </c>
      <c r="H42" s="163">
        <v>12339</v>
      </c>
    </row>
    <row r="43" spans="1:8" s="164" customFormat="1" ht="21">
      <c r="A43" s="165" t="s">
        <v>511</v>
      </c>
      <c r="B43" s="165" t="s">
        <v>438</v>
      </c>
      <c r="C43" s="165"/>
      <c r="D43" s="165"/>
      <c r="E43" s="167" t="s">
        <v>439</v>
      </c>
      <c r="F43" s="168">
        <v>9778</v>
      </c>
      <c r="G43" s="168">
        <v>0</v>
      </c>
      <c r="H43" s="168">
        <v>9778</v>
      </c>
    </row>
    <row r="44" spans="1:8" s="156" customFormat="1" ht="22.5">
      <c r="A44" s="169" t="s">
        <v>511</v>
      </c>
      <c r="B44" s="169" t="s">
        <v>438</v>
      </c>
      <c r="C44" s="169" t="s">
        <v>531</v>
      </c>
      <c r="D44" s="169"/>
      <c r="E44" s="192" t="s">
        <v>532</v>
      </c>
      <c r="F44" s="193">
        <v>9778</v>
      </c>
      <c r="G44" s="193">
        <v>0</v>
      </c>
      <c r="H44" s="193">
        <v>9778</v>
      </c>
    </row>
    <row r="45" spans="1:8" s="156" customFormat="1" ht="11.25">
      <c r="A45" s="173" t="s">
        <v>511</v>
      </c>
      <c r="B45" s="173" t="s">
        <v>438</v>
      </c>
      <c r="C45" s="173" t="s">
        <v>533</v>
      </c>
      <c r="D45" s="173"/>
      <c r="E45" s="194" t="s">
        <v>534</v>
      </c>
      <c r="F45" s="176">
        <v>6752.6</v>
      </c>
      <c r="G45" s="176">
        <v>0</v>
      </c>
      <c r="H45" s="176">
        <v>6752.6</v>
      </c>
    </row>
    <row r="46" spans="1:8" s="156" customFormat="1" ht="11.25">
      <c r="A46" s="195" t="s">
        <v>511</v>
      </c>
      <c r="B46" s="195" t="s">
        <v>438</v>
      </c>
      <c r="C46" s="195" t="s">
        <v>533</v>
      </c>
      <c r="D46" s="195" t="s">
        <v>516</v>
      </c>
      <c r="E46" s="196" t="s">
        <v>517</v>
      </c>
      <c r="F46" s="179">
        <v>6752.6</v>
      </c>
      <c r="G46" s="179">
        <v>0</v>
      </c>
      <c r="H46" s="179">
        <v>6752.6</v>
      </c>
    </row>
    <row r="47" spans="1:8" s="156" customFormat="1" ht="11.25">
      <c r="A47" s="173" t="s">
        <v>511</v>
      </c>
      <c r="B47" s="173" t="s">
        <v>438</v>
      </c>
      <c r="C47" s="173" t="s">
        <v>538</v>
      </c>
      <c r="D47" s="173"/>
      <c r="E47" s="194" t="s">
        <v>539</v>
      </c>
      <c r="F47" s="176">
        <v>1741</v>
      </c>
      <c r="G47" s="176">
        <v>0</v>
      </c>
      <c r="H47" s="176">
        <v>1741</v>
      </c>
    </row>
    <row r="48" spans="1:8" s="156" customFormat="1" ht="11.25">
      <c r="A48" s="195" t="s">
        <v>511</v>
      </c>
      <c r="B48" s="195" t="s">
        <v>438</v>
      </c>
      <c r="C48" s="195" t="s">
        <v>538</v>
      </c>
      <c r="D48" s="195" t="s">
        <v>516</v>
      </c>
      <c r="E48" s="196" t="s">
        <v>517</v>
      </c>
      <c r="F48" s="179">
        <v>1741</v>
      </c>
      <c r="G48" s="179">
        <v>0</v>
      </c>
      <c r="H48" s="179">
        <v>1741</v>
      </c>
    </row>
    <row r="49" spans="1:8" s="156" customFormat="1" ht="11.25">
      <c r="A49" s="173" t="s">
        <v>511</v>
      </c>
      <c r="B49" s="173" t="s">
        <v>438</v>
      </c>
      <c r="C49" s="173" t="s">
        <v>540</v>
      </c>
      <c r="D49" s="173"/>
      <c r="E49" s="194" t="s">
        <v>541</v>
      </c>
      <c r="F49" s="176">
        <v>1284.4</v>
      </c>
      <c r="G49" s="176">
        <v>0</v>
      </c>
      <c r="H49" s="176">
        <v>1284.4</v>
      </c>
    </row>
    <row r="50" spans="1:8" s="156" customFormat="1" ht="11.25">
      <c r="A50" s="195" t="s">
        <v>511</v>
      </c>
      <c r="B50" s="195" t="s">
        <v>438</v>
      </c>
      <c r="C50" s="195" t="s">
        <v>540</v>
      </c>
      <c r="D50" s="195" t="s">
        <v>516</v>
      </c>
      <c r="E50" s="196" t="s">
        <v>517</v>
      </c>
      <c r="F50" s="179">
        <v>1284.4</v>
      </c>
      <c r="G50" s="179">
        <v>0</v>
      </c>
      <c r="H50" s="179">
        <v>1284.4</v>
      </c>
    </row>
    <row r="51" spans="1:8" s="156" customFormat="1" ht="21">
      <c r="A51" s="165" t="s">
        <v>511</v>
      </c>
      <c r="B51" s="165" t="s">
        <v>442</v>
      </c>
      <c r="C51" s="165"/>
      <c r="D51" s="165"/>
      <c r="E51" s="167" t="s">
        <v>443</v>
      </c>
      <c r="F51" s="168">
        <v>2248</v>
      </c>
      <c r="G51" s="168">
        <v>0</v>
      </c>
      <c r="H51" s="168">
        <v>2248</v>
      </c>
    </row>
    <row r="52" spans="1:8" s="156" customFormat="1" ht="22.5">
      <c r="A52" s="169" t="s">
        <v>511</v>
      </c>
      <c r="B52" s="169" t="s">
        <v>442</v>
      </c>
      <c r="C52" s="169" t="s">
        <v>531</v>
      </c>
      <c r="D52" s="169"/>
      <c r="E52" s="192" t="s">
        <v>532</v>
      </c>
      <c r="F52" s="172">
        <v>2248</v>
      </c>
      <c r="G52" s="172">
        <v>0</v>
      </c>
      <c r="H52" s="172">
        <v>2248</v>
      </c>
    </row>
    <row r="53" spans="1:8" s="156" customFormat="1" ht="11.25">
      <c r="A53" s="173" t="s">
        <v>511</v>
      </c>
      <c r="B53" s="173" t="s">
        <v>442</v>
      </c>
      <c r="C53" s="173" t="s">
        <v>533</v>
      </c>
      <c r="D53" s="173"/>
      <c r="E53" s="194" t="s">
        <v>534</v>
      </c>
      <c r="F53" s="176">
        <v>2248</v>
      </c>
      <c r="G53" s="176">
        <v>0</v>
      </c>
      <c r="H53" s="176">
        <v>2248</v>
      </c>
    </row>
    <row r="54" spans="1:8" s="156" customFormat="1" ht="11.25">
      <c r="A54" s="195" t="s">
        <v>511</v>
      </c>
      <c r="B54" s="195" t="s">
        <v>442</v>
      </c>
      <c r="C54" s="195" t="s">
        <v>533</v>
      </c>
      <c r="D54" s="195" t="s">
        <v>516</v>
      </c>
      <c r="E54" s="196" t="s">
        <v>517</v>
      </c>
      <c r="F54" s="179">
        <v>2248</v>
      </c>
      <c r="G54" s="179">
        <v>0</v>
      </c>
      <c r="H54" s="179">
        <v>2248</v>
      </c>
    </row>
    <row r="55" spans="1:8" s="188" customFormat="1" ht="10.5">
      <c r="A55" s="166" t="s">
        <v>511</v>
      </c>
      <c r="B55" s="165" t="s">
        <v>448</v>
      </c>
      <c r="C55" s="165"/>
      <c r="D55" s="165"/>
      <c r="E55" s="167" t="s">
        <v>449</v>
      </c>
      <c r="F55" s="168">
        <v>313</v>
      </c>
      <c r="G55" s="168">
        <v>0</v>
      </c>
      <c r="H55" s="168">
        <v>313</v>
      </c>
    </row>
    <row r="56" spans="1:8" s="188" customFormat="1" ht="11.25">
      <c r="A56" s="170" t="s">
        <v>511</v>
      </c>
      <c r="B56" s="169" t="s">
        <v>448</v>
      </c>
      <c r="C56" s="169" t="s">
        <v>524</v>
      </c>
      <c r="D56" s="169"/>
      <c r="E56" s="197" t="s">
        <v>525</v>
      </c>
      <c r="F56" s="172">
        <v>313</v>
      </c>
      <c r="G56" s="172">
        <v>0</v>
      </c>
      <c r="H56" s="172">
        <v>313</v>
      </c>
    </row>
    <row r="57" spans="1:8" s="156" customFormat="1" ht="33.75">
      <c r="A57" s="174" t="s">
        <v>511</v>
      </c>
      <c r="B57" s="173" t="s">
        <v>448</v>
      </c>
      <c r="C57" s="173" t="s">
        <v>535</v>
      </c>
      <c r="D57" s="173"/>
      <c r="E57" s="190" t="s">
        <v>536</v>
      </c>
      <c r="F57" s="176">
        <v>313</v>
      </c>
      <c r="G57" s="176">
        <v>0</v>
      </c>
      <c r="H57" s="176">
        <v>313</v>
      </c>
    </row>
    <row r="58" spans="1:8" s="156" customFormat="1" ht="11.25">
      <c r="A58" s="178" t="s">
        <v>511</v>
      </c>
      <c r="B58" s="177" t="s">
        <v>448</v>
      </c>
      <c r="C58" s="177" t="s">
        <v>535</v>
      </c>
      <c r="D58" s="177" t="s">
        <v>516</v>
      </c>
      <c r="E58" s="134" t="s">
        <v>517</v>
      </c>
      <c r="F58" s="186">
        <v>313</v>
      </c>
      <c r="G58" s="186">
        <v>0</v>
      </c>
      <c r="H58" s="186">
        <v>313</v>
      </c>
    </row>
    <row r="59" spans="1:8" s="156" customFormat="1" ht="15.75">
      <c r="A59" s="159" t="s">
        <v>542</v>
      </c>
      <c r="B59" s="159"/>
      <c r="C59" s="159"/>
      <c r="D59" s="159"/>
      <c r="E59" s="159"/>
      <c r="F59" s="160">
        <v>28814.8</v>
      </c>
      <c r="G59" s="160">
        <v>0</v>
      </c>
      <c r="H59" s="160">
        <v>28814.8</v>
      </c>
    </row>
    <row r="60" spans="1:8" s="156" customFormat="1" ht="10.5">
      <c r="A60" s="183">
        <v>162</v>
      </c>
      <c r="B60" s="191" t="s">
        <v>221</v>
      </c>
      <c r="C60" s="191"/>
      <c r="D60" s="191"/>
      <c r="E60" s="145" t="s">
        <v>435</v>
      </c>
      <c r="F60" s="163">
        <v>19447.7</v>
      </c>
      <c r="G60" s="163">
        <v>0</v>
      </c>
      <c r="H60" s="163">
        <v>19447.7</v>
      </c>
    </row>
    <row r="61" spans="1:8" s="188" customFormat="1" ht="10.5">
      <c r="A61" s="166">
        <v>162</v>
      </c>
      <c r="B61" s="165" t="s">
        <v>448</v>
      </c>
      <c r="C61" s="165"/>
      <c r="D61" s="165"/>
      <c r="E61" s="167" t="s">
        <v>449</v>
      </c>
      <c r="F61" s="168">
        <v>19447.7</v>
      </c>
      <c r="G61" s="168">
        <v>0</v>
      </c>
      <c r="H61" s="168">
        <v>19447.7</v>
      </c>
    </row>
    <row r="62" spans="1:8" s="156" customFormat="1" ht="22.5">
      <c r="A62" s="170">
        <v>162</v>
      </c>
      <c r="B62" s="169" t="s">
        <v>448</v>
      </c>
      <c r="C62" s="169" t="s">
        <v>531</v>
      </c>
      <c r="D62" s="169"/>
      <c r="E62" s="192" t="s">
        <v>532</v>
      </c>
      <c r="F62" s="172">
        <v>13201.4</v>
      </c>
      <c r="G62" s="172">
        <v>0</v>
      </c>
      <c r="H62" s="172">
        <v>13201.4</v>
      </c>
    </row>
    <row r="63" spans="1:8" s="156" customFormat="1" ht="11.25">
      <c r="A63" s="174">
        <v>162</v>
      </c>
      <c r="B63" s="173" t="s">
        <v>448</v>
      </c>
      <c r="C63" s="173" t="s">
        <v>533</v>
      </c>
      <c r="D63" s="173"/>
      <c r="E63" s="190" t="s">
        <v>534</v>
      </c>
      <c r="F63" s="176">
        <v>13201.4</v>
      </c>
      <c r="G63" s="176">
        <v>0</v>
      </c>
      <c r="H63" s="176">
        <v>13201.4</v>
      </c>
    </row>
    <row r="64" spans="1:8" s="156" customFormat="1" ht="11.25">
      <c r="A64" s="198">
        <v>162</v>
      </c>
      <c r="B64" s="199" t="s">
        <v>448</v>
      </c>
      <c r="C64" s="199" t="s">
        <v>533</v>
      </c>
      <c r="D64" s="199" t="s">
        <v>516</v>
      </c>
      <c r="E64" s="200" t="s">
        <v>517</v>
      </c>
      <c r="F64" s="201">
        <v>13201.4</v>
      </c>
      <c r="G64" s="201">
        <v>0</v>
      </c>
      <c r="H64" s="201">
        <v>13201.4</v>
      </c>
    </row>
    <row r="65" spans="1:8" s="156" customFormat="1" ht="11.25">
      <c r="A65" s="170">
        <v>162</v>
      </c>
      <c r="B65" s="169" t="s">
        <v>448</v>
      </c>
      <c r="C65" s="169" t="s">
        <v>524</v>
      </c>
      <c r="D65" s="170"/>
      <c r="E65" s="192" t="s">
        <v>525</v>
      </c>
      <c r="F65" s="172">
        <v>6246.3</v>
      </c>
      <c r="G65" s="172">
        <v>0</v>
      </c>
      <c r="H65" s="172">
        <v>6246.3</v>
      </c>
    </row>
    <row r="66" spans="1:8" s="156" customFormat="1" ht="22.5">
      <c r="A66" s="174">
        <v>162</v>
      </c>
      <c r="B66" s="173" t="s">
        <v>448</v>
      </c>
      <c r="C66" s="173" t="s">
        <v>543</v>
      </c>
      <c r="D66" s="174"/>
      <c r="E66" s="190" t="s">
        <v>544</v>
      </c>
      <c r="F66" s="176">
        <v>6246.3</v>
      </c>
      <c r="G66" s="176">
        <v>0</v>
      </c>
      <c r="H66" s="176">
        <v>6246.3</v>
      </c>
    </row>
    <row r="67" spans="1:8" s="156" customFormat="1" ht="11.25">
      <c r="A67" s="178">
        <v>162</v>
      </c>
      <c r="B67" s="195" t="s">
        <v>448</v>
      </c>
      <c r="C67" s="195" t="s">
        <v>543</v>
      </c>
      <c r="D67" s="195" t="s">
        <v>516</v>
      </c>
      <c r="E67" s="202" t="s">
        <v>517</v>
      </c>
      <c r="F67" s="186">
        <v>3681.3</v>
      </c>
      <c r="G67" s="186">
        <v>0</v>
      </c>
      <c r="H67" s="186">
        <v>3681.3</v>
      </c>
    </row>
    <row r="68" spans="1:8" s="156" customFormat="1" ht="11.25">
      <c r="A68" s="178">
        <v>162</v>
      </c>
      <c r="B68" s="195" t="s">
        <v>448</v>
      </c>
      <c r="C68" s="195">
        <v>7952200</v>
      </c>
      <c r="D68" s="195" t="s">
        <v>545</v>
      </c>
      <c r="E68" s="202" t="s">
        <v>546</v>
      </c>
      <c r="F68" s="186">
        <v>2565</v>
      </c>
      <c r="G68" s="186">
        <v>0</v>
      </c>
      <c r="H68" s="186">
        <v>2565</v>
      </c>
    </row>
    <row r="69" spans="1:8" s="156" customFormat="1" ht="10.5">
      <c r="A69" s="203">
        <v>162</v>
      </c>
      <c r="B69" s="204" t="s">
        <v>256</v>
      </c>
      <c r="C69" s="203"/>
      <c r="D69" s="203"/>
      <c r="E69" s="138" t="s">
        <v>454</v>
      </c>
      <c r="F69" s="163">
        <v>2854.7</v>
      </c>
      <c r="G69" s="163">
        <v>0</v>
      </c>
      <c r="H69" s="163">
        <v>2854.7</v>
      </c>
    </row>
    <row r="70" spans="1:8" s="188" customFormat="1" ht="10.5">
      <c r="A70" s="205">
        <v>162</v>
      </c>
      <c r="B70" s="206" t="s">
        <v>465</v>
      </c>
      <c r="C70" s="207"/>
      <c r="D70" s="207"/>
      <c r="E70" s="167" t="s">
        <v>466</v>
      </c>
      <c r="F70" s="168">
        <v>2854.7</v>
      </c>
      <c r="G70" s="168">
        <v>0</v>
      </c>
      <c r="H70" s="168">
        <v>2854.7</v>
      </c>
    </row>
    <row r="71" spans="1:8" s="188" customFormat="1" ht="11.25">
      <c r="A71" s="170">
        <v>162</v>
      </c>
      <c r="B71" s="169" t="s">
        <v>465</v>
      </c>
      <c r="C71" s="169" t="s">
        <v>547</v>
      </c>
      <c r="D71" s="169"/>
      <c r="E71" s="197" t="s">
        <v>548</v>
      </c>
      <c r="F71" s="172">
        <v>131</v>
      </c>
      <c r="G71" s="172">
        <v>0</v>
      </c>
      <c r="H71" s="172">
        <v>131</v>
      </c>
    </row>
    <row r="72" spans="1:8" s="188" customFormat="1" ht="22.5">
      <c r="A72" s="174">
        <v>162</v>
      </c>
      <c r="B72" s="173" t="s">
        <v>465</v>
      </c>
      <c r="C72" s="173" t="s">
        <v>549</v>
      </c>
      <c r="D72" s="173"/>
      <c r="E72" s="190" t="s">
        <v>550</v>
      </c>
      <c r="F72" s="176">
        <v>131</v>
      </c>
      <c r="G72" s="176">
        <v>0</v>
      </c>
      <c r="H72" s="176">
        <v>131</v>
      </c>
    </row>
    <row r="73" spans="1:8" s="188" customFormat="1" ht="33.75">
      <c r="A73" s="178">
        <v>162</v>
      </c>
      <c r="B73" s="177" t="s">
        <v>465</v>
      </c>
      <c r="C73" s="177" t="s">
        <v>549</v>
      </c>
      <c r="D73" s="177" t="s">
        <v>551</v>
      </c>
      <c r="E73" s="137" t="s">
        <v>552</v>
      </c>
      <c r="F73" s="186">
        <v>131</v>
      </c>
      <c r="G73" s="186">
        <v>0</v>
      </c>
      <c r="H73" s="186">
        <v>131</v>
      </c>
    </row>
    <row r="74" spans="1:8" s="156" customFormat="1" ht="11.25">
      <c r="A74" s="170">
        <v>162</v>
      </c>
      <c r="B74" s="169" t="s">
        <v>465</v>
      </c>
      <c r="C74" s="169" t="s">
        <v>524</v>
      </c>
      <c r="D74" s="170"/>
      <c r="E74" s="192" t="s">
        <v>525</v>
      </c>
      <c r="F74" s="172">
        <v>2723.7</v>
      </c>
      <c r="G74" s="172">
        <v>0</v>
      </c>
      <c r="H74" s="172">
        <v>2723.7</v>
      </c>
    </row>
    <row r="75" spans="1:8" s="156" customFormat="1" ht="22.5">
      <c r="A75" s="174">
        <v>162</v>
      </c>
      <c r="B75" s="173" t="s">
        <v>465</v>
      </c>
      <c r="C75" s="173" t="s">
        <v>553</v>
      </c>
      <c r="D75" s="173"/>
      <c r="E75" s="190" t="s">
        <v>554</v>
      </c>
      <c r="F75" s="176">
        <v>280</v>
      </c>
      <c r="G75" s="176">
        <v>0</v>
      </c>
      <c r="H75" s="176">
        <v>280</v>
      </c>
    </row>
    <row r="76" spans="1:8" s="156" customFormat="1" ht="11.25">
      <c r="A76" s="178">
        <v>162</v>
      </c>
      <c r="B76" s="177" t="s">
        <v>465</v>
      </c>
      <c r="C76" s="177" t="s">
        <v>553</v>
      </c>
      <c r="D76" s="177" t="s">
        <v>516</v>
      </c>
      <c r="E76" s="134" t="s">
        <v>517</v>
      </c>
      <c r="F76" s="186">
        <v>280</v>
      </c>
      <c r="G76" s="186">
        <v>0</v>
      </c>
      <c r="H76" s="186">
        <v>280</v>
      </c>
    </row>
    <row r="77" spans="1:8" s="156" customFormat="1" ht="22.5">
      <c r="A77" s="174">
        <v>162</v>
      </c>
      <c r="B77" s="173" t="s">
        <v>465</v>
      </c>
      <c r="C77" s="173" t="s">
        <v>555</v>
      </c>
      <c r="D77" s="173"/>
      <c r="E77" s="194" t="s">
        <v>556</v>
      </c>
      <c r="F77" s="176">
        <v>688.7</v>
      </c>
      <c r="G77" s="176">
        <v>0</v>
      </c>
      <c r="H77" s="176">
        <v>688.7</v>
      </c>
    </row>
    <row r="78" spans="1:8" s="156" customFormat="1" ht="11.25">
      <c r="A78" s="178">
        <v>162</v>
      </c>
      <c r="B78" s="177" t="s">
        <v>465</v>
      </c>
      <c r="C78" s="177" t="s">
        <v>555</v>
      </c>
      <c r="D78" s="177" t="s">
        <v>516</v>
      </c>
      <c r="E78" s="134" t="s">
        <v>517</v>
      </c>
      <c r="F78" s="186">
        <v>688.7</v>
      </c>
      <c r="G78" s="186">
        <v>0</v>
      </c>
      <c r="H78" s="186">
        <v>688.7</v>
      </c>
    </row>
    <row r="79" spans="1:8" s="156" customFormat="1" ht="22.5">
      <c r="A79" s="173">
        <v>162</v>
      </c>
      <c r="B79" s="173" t="s">
        <v>465</v>
      </c>
      <c r="C79" s="173" t="s">
        <v>557</v>
      </c>
      <c r="D79" s="173"/>
      <c r="E79" s="190" t="s">
        <v>558</v>
      </c>
      <c r="F79" s="176">
        <v>1755</v>
      </c>
      <c r="G79" s="176">
        <v>0</v>
      </c>
      <c r="H79" s="176">
        <v>1755</v>
      </c>
    </row>
    <row r="80" spans="1:8" s="156" customFormat="1" ht="11.25">
      <c r="A80" s="177">
        <v>162</v>
      </c>
      <c r="B80" s="177" t="s">
        <v>465</v>
      </c>
      <c r="C80" s="177" t="s">
        <v>557</v>
      </c>
      <c r="D80" s="177" t="s">
        <v>516</v>
      </c>
      <c r="E80" s="134" t="s">
        <v>517</v>
      </c>
      <c r="F80" s="186">
        <v>1755</v>
      </c>
      <c r="G80" s="186">
        <v>0</v>
      </c>
      <c r="H80" s="186">
        <v>1755</v>
      </c>
    </row>
    <row r="81" spans="1:8" s="156" customFormat="1" ht="10.5">
      <c r="A81" s="191" t="s">
        <v>559</v>
      </c>
      <c r="B81" s="208" t="s">
        <v>226</v>
      </c>
      <c r="C81" s="208"/>
      <c r="D81" s="208"/>
      <c r="E81" s="209" t="s">
        <v>467</v>
      </c>
      <c r="F81" s="163">
        <v>300</v>
      </c>
      <c r="G81" s="163">
        <v>0</v>
      </c>
      <c r="H81" s="163">
        <v>300</v>
      </c>
    </row>
    <row r="82" spans="1:8" s="156" customFormat="1" ht="10.5">
      <c r="A82" s="165" t="s">
        <v>559</v>
      </c>
      <c r="B82" s="206" t="s">
        <v>468</v>
      </c>
      <c r="C82" s="206"/>
      <c r="D82" s="206"/>
      <c r="E82" s="210" t="s">
        <v>469</v>
      </c>
      <c r="F82" s="211">
        <v>300</v>
      </c>
      <c r="G82" s="211">
        <v>0</v>
      </c>
      <c r="H82" s="211">
        <v>300</v>
      </c>
    </row>
    <row r="83" spans="1:8" s="156" customFormat="1" ht="11.25">
      <c r="A83" s="169" t="s">
        <v>559</v>
      </c>
      <c r="B83" s="212" t="s">
        <v>468</v>
      </c>
      <c r="C83" s="212" t="s">
        <v>524</v>
      </c>
      <c r="D83" s="212"/>
      <c r="E83" s="213" t="s">
        <v>525</v>
      </c>
      <c r="F83" s="172">
        <v>300</v>
      </c>
      <c r="G83" s="172">
        <v>0</v>
      </c>
      <c r="H83" s="172">
        <v>300</v>
      </c>
    </row>
    <row r="84" spans="1:8" s="156" customFormat="1" ht="22.5">
      <c r="A84" s="173" t="s">
        <v>559</v>
      </c>
      <c r="B84" s="214" t="s">
        <v>468</v>
      </c>
      <c r="C84" s="214" t="s">
        <v>560</v>
      </c>
      <c r="D84" s="214"/>
      <c r="E84" s="215" t="s">
        <v>561</v>
      </c>
      <c r="F84" s="176">
        <v>300</v>
      </c>
      <c r="G84" s="176">
        <v>0</v>
      </c>
      <c r="H84" s="176">
        <v>300</v>
      </c>
    </row>
    <row r="85" spans="1:8" s="156" customFormat="1" ht="11.25">
      <c r="A85" s="177" t="s">
        <v>559</v>
      </c>
      <c r="B85" s="177" t="s">
        <v>468</v>
      </c>
      <c r="C85" s="177" t="s">
        <v>560</v>
      </c>
      <c r="D85" s="177" t="s">
        <v>516</v>
      </c>
      <c r="E85" s="134" t="s">
        <v>517</v>
      </c>
      <c r="F85" s="186">
        <v>300</v>
      </c>
      <c r="G85" s="186">
        <v>0</v>
      </c>
      <c r="H85" s="186">
        <v>300</v>
      </c>
    </row>
    <row r="86" spans="1:8" s="156" customFormat="1" ht="10.5">
      <c r="A86" s="204">
        <v>162</v>
      </c>
      <c r="B86" s="204" t="s">
        <v>486</v>
      </c>
      <c r="C86" s="204"/>
      <c r="D86" s="204"/>
      <c r="E86" s="209" t="s">
        <v>487</v>
      </c>
      <c r="F86" s="163">
        <v>6212.4</v>
      </c>
      <c r="G86" s="163">
        <v>0</v>
      </c>
      <c r="H86" s="163">
        <v>6212.4</v>
      </c>
    </row>
    <row r="87" spans="1:8" s="156" customFormat="1" ht="10.5">
      <c r="A87" s="165" t="s">
        <v>559</v>
      </c>
      <c r="B87" s="206" t="s">
        <v>492</v>
      </c>
      <c r="C87" s="207"/>
      <c r="D87" s="207"/>
      <c r="E87" s="216" t="s">
        <v>493</v>
      </c>
      <c r="F87" s="168">
        <v>6212.4</v>
      </c>
      <c r="G87" s="168">
        <v>0</v>
      </c>
      <c r="H87" s="168">
        <v>6212.4</v>
      </c>
    </row>
    <row r="88" spans="1:8" s="156" customFormat="1" ht="11.25">
      <c r="A88" s="212">
        <v>162</v>
      </c>
      <c r="B88" s="212" t="s">
        <v>492</v>
      </c>
      <c r="C88" s="212" t="s">
        <v>562</v>
      </c>
      <c r="D88" s="212"/>
      <c r="E88" s="213" t="s">
        <v>563</v>
      </c>
      <c r="F88" s="172">
        <v>6212.4</v>
      </c>
      <c r="G88" s="172">
        <v>0</v>
      </c>
      <c r="H88" s="172">
        <v>6212.4</v>
      </c>
    </row>
    <row r="89" spans="1:8" s="156" customFormat="1" ht="22.5" customHeight="1">
      <c r="A89" s="214" t="s">
        <v>559</v>
      </c>
      <c r="B89" s="214" t="s">
        <v>492</v>
      </c>
      <c r="C89" s="214" t="s">
        <v>564</v>
      </c>
      <c r="D89" s="214"/>
      <c r="E89" s="215" t="s">
        <v>565</v>
      </c>
      <c r="F89" s="176">
        <v>1398.4</v>
      </c>
      <c r="G89" s="176">
        <v>0</v>
      </c>
      <c r="H89" s="176">
        <v>1398.4</v>
      </c>
    </row>
    <row r="90" spans="1:8" s="156" customFormat="1" ht="33" customHeight="1">
      <c r="A90" s="217" t="s">
        <v>559</v>
      </c>
      <c r="B90" s="217" t="s">
        <v>492</v>
      </c>
      <c r="C90" s="217" t="s">
        <v>564</v>
      </c>
      <c r="D90" s="217"/>
      <c r="E90" s="218" t="s">
        <v>565</v>
      </c>
      <c r="F90" s="186">
        <v>1398.4</v>
      </c>
      <c r="G90" s="186">
        <v>0</v>
      </c>
      <c r="H90" s="186">
        <v>1398.4</v>
      </c>
    </row>
    <row r="91" spans="1:8" s="156" customFormat="1" ht="11.25">
      <c r="A91" s="217" t="s">
        <v>559</v>
      </c>
      <c r="B91" s="217" t="s">
        <v>492</v>
      </c>
      <c r="C91" s="217" t="s">
        <v>564</v>
      </c>
      <c r="D91" s="217" t="s">
        <v>522</v>
      </c>
      <c r="E91" s="218" t="s">
        <v>563</v>
      </c>
      <c r="F91" s="186">
        <v>1398.4</v>
      </c>
      <c r="G91" s="186">
        <v>0</v>
      </c>
      <c r="H91" s="186">
        <v>1398.4</v>
      </c>
    </row>
    <row r="92" spans="1:8" s="156" customFormat="1" ht="33.75">
      <c r="A92" s="173">
        <v>162</v>
      </c>
      <c r="B92" s="173" t="s">
        <v>492</v>
      </c>
      <c r="C92" s="173" t="s">
        <v>566</v>
      </c>
      <c r="D92" s="173"/>
      <c r="E92" s="215" t="s">
        <v>565</v>
      </c>
      <c r="F92" s="176">
        <v>4814</v>
      </c>
      <c r="G92" s="176">
        <v>0</v>
      </c>
      <c r="H92" s="176">
        <v>4814</v>
      </c>
    </row>
    <row r="93" spans="1:8" s="156" customFormat="1" ht="33.75">
      <c r="A93" s="177">
        <v>162</v>
      </c>
      <c r="B93" s="177" t="s">
        <v>492</v>
      </c>
      <c r="C93" s="177" t="s">
        <v>567</v>
      </c>
      <c r="D93" s="177"/>
      <c r="E93" s="218" t="s">
        <v>568</v>
      </c>
      <c r="F93" s="186">
        <v>4814</v>
      </c>
      <c r="G93" s="186">
        <v>0</v>
      </c>
      <c r="H93" s="186">
        <v>4814</v>
      </c>
    </row>
    <row r="94" spans="1:8" s="156" customFormat="1" ht="11.25">
      <c r="A94" s="177" t="s">
        <v>559</v>
      </c>
      <c r="B94" s="177" t="s">
        <v>492</v>
      </c>
      <c r="C94" s="177" t="s">
        <v>567</v>
      </c>
      <c r="D94" s="177" t="s">
        <v>522</v>
      </c>
      <c r="E94" s="218" t="s">
        <v>523</v>
      </c>
      <c r="F94" s="186">
        <v>4814</v>
      </c>
      <c r="G94" s="186">
        <v>0</v>
      </c>
      <c r="H94" s="186">
        <v>4814</v>
      </c>
    </row>
    <row r="95" spans="1:8" s="156" customFormat="1" ht="35.25" customHeight="1">
      <c r="A95" s="177" t="s">
        <v>559</v>
      </c>
      <c r="B95" s="177" t="s">
        <v>492</v>
      </c>
      <c r="C95" s="177" t="s">
        <v>569</v>
      </c>
      <c r="D95" s="177"/>
      <c r="E95" s="218" t="s">
        <v>570</v>
      </c>
      <c r="F95" s="186">
        <v>0</v>
      </c>
      <c r="G95" s="186">
        <v>0</v>
      </c>
      <c r="H95" s="186">
        <v>0</v>
      </c>
    </row>
    <row r="96" spans="1:8" s="156" customFormat="1" ht="11.25">
      <c r="A96" s="177" t="s">
        <v>559</v>
      </c>
      <c r="B96" s="177" t="s">
        <v>492</v>
      </c>
      <c r="C96" s="177" t="s">
        <v>569</v>
      </c>
      <c r="D96" s="177" t="s">
        <v>522</v>
      </c>
      <c r="E96" s="218" t="s">
        <v>523</v>
      </c>
      <c r="F96" s="186">
        <v>0</v>
      </c>
      <c r="G96" s="186">
        <v>0</v>
      </c>
      <c r="H96" s="186">
        <v>0</v>
      </c>
    </row>
    <row r="97" spans="1:8" s="156" customFormat="1" ht="15.75">
      <c r="A97" s="159" t="s">
        <v>571</v>
      </c>
      <c r="B97" s="159"/>
      <c r="C97" s="159"/>
      <c r="D97" s="159"/>
      <c r="E97" s="159"/>
      <c r="F97" s="160">
        <v>1649801.55</v>
      </c>
      <c r="G97" s="160">
        <v>9168.1</v>
      </c>
      <c r="H97" s="160">
        <v>1658969.65</v>
      </c>
    </row>
    <row r="98" spans="1:8" s="164" customFormat="1" ht="15">
      <c r="A98" s="181" t="s">
        <v>572</v>
      </c>
      <c r="B98" s="181"/>
      <c r="C98" s="181"/>
      <c r="D98" s="181"/>
      <c r="E98" s="181"/>
      <c r="F98" s="182">
        <v>96511.75</v>
      </c>
      <c r="G98" s="182">
        <v>0</v>
      </c>
      <c r="H98" s="182">
        <v>96511.75</v>
      </c>
    </row>
    <row r="99" spans="1:8" s="164" customFormat="1" ht="10.5">
      <c r="A99" s="183">
        <v>312</v>
      </c>
      <c r="B99" s="191" t="s">
        <v>221</v>
      </c>
      <c r="C99" s="191"/>
      <c r="D99" s="191"/>
      <c r="E99" s="145" t="s">
        <v>435</v>
      </c>
      <c r="F99" s="163">
        <v>90059.65</v>
      </c>
      <c r="G99" s="163">
        <v>0</v>
      </c>
      <c r="H99" s="163">
        <v>90059.65</v>
      </c>
    </row>
    <row r="100" spans="1:8" s="220" customFormat="1" ht="21">
      <c r="A100" s="166">
        <v>312</v>
      </c>
      <c r="B100" s="165" t="s">
        <v>436</v>
      </c>
      <c r="C100" s="165"/>
      <c r="D100" s="165"/>
      <c r="E100" s="219" t="s">
        <v>437</v>
      </c>
      <c r="F100" s="168">
        <v>2645.3</v>
      </c>
      <c r="G100" s="168">
        <v>0</v>
      </c>
      <c r="H100" s="168">
        <v>2645.3</v>
      </c>
    </row>
    <row r="101" spans="1:8" s="156" customFormat="1" ht="22.5">
      <c r="A101" s="170">
        <v>312</v>
      </c>
      <c r="B101" s="169" t="s">
        <v>436</v>
      </c>
      <c r="C101" s="169" t="s">
        <v>531</v>
      </c>
      <c r="D101" s="169"/>
      <c r="E101" s="192" t="s">
        <v>532</v>
      </c>
      <c r="F101" s="172">
        <v>2645.3</v>
      </c>
      <c r="G101" s="172">
        <v>0</v>
      </c>
      <c r="H101" s="172">
        <v>2645.3</v>
      </c>
    </row>
    <row r="102" spans="1:8" s="156" customFormat="1" ht="11.25">
      <c r="A102" s="174">
        <v>312</v>
      </c>
      <c r="B102" s="173" t="s">
        <v>436</v>
      </c>
      <c r="C102" s="173" t="s">
        <v>573</v>
      </c>
      <c r="D102" s="173"/>
      <c r="E102" s="190" t="s">
        <v>574</v>
      </c>
      <c r="F102" s="176">
        <v>2645.3</v>
      </c>
      <c r="G102" s="176">
        <v>0</v>
      </c>
      <c r="H102" s="176">
        <v>2645.3</v>
      </c>
    </row>
    <row r="103" spans="1:8" s="156" customFormat="1" ht="11.25">
      <c r="A103" s="221">
        <v>312</v>
      </c>
      <c r="B103" s="195" t="s">
        <v>436</v>
      </c>
      <c r="C103" s="195" t="s">
        <v>573</v>
      </c>
      <c r="D103" s="195" t="s">
        <v>516</v>
      </c>
      <c r="E103" s="202" t="s">
        <v>517</v>
      </c>
      <c r="F103" s="186">
        <v>2645.3</v>
      </c>
      <c r="G103" s="186">
        <v>0</v>
      </c>
      <c r="H103" s="186">
        <v>2645.3</v>
      </c>
    </row>
    <row r="104" spans="1:8" s="156" customFormat="1" ht="21">
      <c r="A104" s="166">
        <v>312</v>
      </c>
      <c r="B104" s="165" t="s">
        <v>438</v>
      </c>
      <c r="C104" s="165"/>
      <c r="D104" s="165"/>
      <c r="E104" s="167" t="s">
        <v>439</v>
      </c>
      <c r="F104" s="168">
        <v>128.6</v>
      </c>
      <c r="G104" s="168">
        <v>0</v>
      </c>
      <c r="H104" s="168">
        <v>128.6</v>
      </c>
    </row>
    <row r="105" spans="1:8" s="156" customFormat="1" ht="11.25">
      <c r="A105" s="170">
        <v>312</v>
      </c>
      <c r="B105" s="169" t="s">
        <v>438</v>
      </c>
      <c r="C105" s="169" t="s">
        <v>575</v>
      </c>
      <c r="D105" s="169"/>
      <c r="E105" s="197" t="s">
        <v>576</v>
      </c>
      <c r="F105" s="172">
        <v>128.6</v>
      </c>
      <c r="G105" s="172">
        <v>0</v>
      </c>
      <c r="H105" s="172">
        <v>128.6</v>
      </c>
    </row>
    <row r="106" spans="1:8" s="156" customFormat="1" ht="11.25">
      <c r="A106" s="174">
        <v>312</v>
      </c>
      <c r="B106" s="173" t="s">
        <v>438</v>
      </c>
      <c r="C106" s="173" t="s">
        <v>577</v>
      </c>
      <c r="D106" s="173"/>
      <c r="E106" s="194" t="s">
        <v>578</v>
      </c>
      <c r="F106" s="176">
        <v>128.6</v>
      </c>
      <c r="G106" s="176">
        <v>0</v>
      </c>
      <c r="H106" s="176">
        <v>128.6</v>
      </c>
    </row>
    <row r="107" spans="1:8" s="156" customFormat="1" ht="22.5">
      <c r="A107" s="221">
        <v>312</v>
      </c>
      <c r="B107" s="195" t="s">
        <v>438</v>
      </c>
      <c r="C107" s="195" t="s">
        <v>579</v>
      </c>
      <c r="D107" s="195"/>
      <c r="E107" s="196" t="s">
        <v>580</v>
      </c>
      <c r="F107" s="179">
        <v>128.6</v>
      </c>
      <c r="G107" s="179">
        <v>0</v>
      </c>
      <c r="H107" s="179">
        <v>128.6</v>
      </c>
    </row>
    <row r="108" spans="1:8" s="156" customFormat="1" ht="11.25">
      <c r="A108" s="221">
        <v>312</v>
      </c>
      <c r="B108" s="195" t="s">
        <v>438</v>
      </c>
      <c r="C108" s="195" t="s">
        <v>579</v>
      </c>
      <c r="D108" s="195" t="s">
        <v>528</v>
      </c>
      <c r="E108" s="196" t="s">
        <v>529</v>
      </c>
      <c r="F108" s="179">
        <v>128.6</v>
      </c>
      <c r="G108" s="179">
        <v>0</v>
      </c>
      <c r="H108" s="179">
        <v>128.6</v>
      </c>
    </row>
    <row r="109" spans="1:8" s="188" customFormat="1" ht="31.5">
      <c r="A109" s="166">
        <v>312</v>
      </c>
      <c r="B109" s="165" t="s">
        <v>440</v>
      </c>
      <c r="C109" s="165"/>
      <c r="D109" s="165"/>
      <c r="E109" s="219" t="s">
        <v>441</v>
      </c>
      <c r="F109" s="168">
        <v>75549.65</v>
      </c>
      <c r="G109" s="168">
        <v>0</v>
      </c>
      <c r="H109" s="168">
        <v>75549.65</v>
      </c>
    </row>
    <row r="110" spans="1:8" s="156" customFormat="1" ht="22.5">
      <c r="A110" s="170">
        <v>312</v>
      </c>
      <c r="B110" s="169" t="s">
        <v>440</v>
      </c>
      <c r="C110" s="169" t="s">
        <v>531</v>
      </c>
      <c r="D110" s="169"/>
      <c r="E110" s="192" t="s">
        <v>532</v>
      </c>
      <c r="F110" s="172">
        <v>67119.3</v>
      </c>
      <c r="G110" s="172">
        <v>0</v>
      </c>
      <c r="H110" s="172">
        <v>67119.3</v>
      </c>
    </row>
    <row r="111" spans="1:8" s="156" customFormat="1" ht="11.25">
      <c r="A111" s="174">
        <v>312</v>
      </c>
      <c r="B111" s="173" t="s">
        <v>440</v>
      </c>
      <c r="C111" s="173" t="s">
        <v>533</v>
      </c>
      <c r="D111" s="173"/>
      <c r="E111" s="190" t="s">
        <v>534</v>
      </c>
      <c r="F111" s="176">
        <v>67119.3</v>
      </c>
      <c r="G111" s="176">
        <v>0</v>
      </c>
      <c r="H111" s="176">
        <v>67119.3</v>
      </c>
    </row>
    <row r="112" spans="1:8" s="156" customFormat="1" ht="11.25">
      <c r="A112" s="221">
        <v>312</v>
      </c>
      <c r="B112" s="195" t="s">
        <v>440</v>
      </c>
      <c r="C112" s="195" t="s">
        <v>533</v>
      </c>
      <c r="D112" s="195" t="s">
        <v>516</v>
      </c>
      <c r="E112" s="202" t="s">
        <v>517</v>
      </c>
      <c r="F112" s="186">
        <v>67119.3</v>
      </c>
      <c r="G112" s="186">
        <v>0</v>
      </c>
      <c r="H112" s="186">
        <v>67119.3</v>
      </c>
    </row>
    <row r="113" spans="1:8" s="156" customFormat="1" ht="11.25">
      <c r="A113" s="170">
        <v>312</v>
      </c>
      <c r="B113" s="169" t="s">
        <v>440</v>
      </c>
      <c r="C113" s="169" t="s">
        <v>547</v>
      </c>
      <c r="D113" s="169"/>
      <c r="E113" s="197" t="s">
        <v>548</v>
      </c>
      <c r="F113" s="172">
        <v>488.3</v>
      </c>
      <c r="G113" s="172">
        <v>0</v>
      </c>
      <c r="H113" s="172">
        <v>488.3</v>
      </c>
    </row>
    <row r="114" spans="1:8" s="156" customFormat="1" ht="22.5">
      <c r="A114" s="174">
        <v>312</v>
      </c>
      <c r="B114" s="173" t="s">
        <v>440</v>
      </c>
      <c r="C114" s="173" t="s">
        <v>581</v>
      </c>
      <c r="D114" s="173"/>
      <c r="E114" s="194" t="s">
        <v>582</v>
      </c>
      <c r="F114" s="176">
        <v>488.3</v>
      </c>
      <c r="G114" s="176">
        <v>0</v>
      </c>
      <c r="H114" s="176">
        <v>488.3</v>
      </c>
    </row>
    <row r="115" spans="1:8" s="156" customFormat="1" ht="11.25">
      <c r="A115" s="221">
        <v>312</v>
      </c>
      <c r="B115" s="195" t="s">
        <v>440</v>
      </c>
      <c r="C115" s="195" t="s">
        <v>581</v>
      </c>
      <c r="D115" s="195" t="s">
        <v>516</v>
      </c>
      <c r="E115" s="196" t="s">
        <v>517</v>
      </c>
      <c r="F115" s="186">
        <v>488.3</v>
      </c>
      <c r="G115" s="186">
        <v>0</v>
      </c>
      <c r="H115" s="186">
        <v>488.3</v>
      </c>
    </row>
    <row r="116" spans="1:8" s="156" customFormat="1" ht="11.25">
      <c r="A116" s="170">
        <v>312</v>
      </c>
      <c r="B116" s="169" t="s">
        <v>440</v>
      </c>
      <c r="C116" s="169" t="s">
        <v>575</v>
      </c>
      <c r="D116" s="169"/>
      <c r="E116" s="197" t="s">
        <v>576</v>
      </c>
      <c r="F116" s="172">
        <v>7942.05</v>
      </c>
      <c r="G116" s="172">
        <v>0</v>
      </c>
      <c r="H116" s="172">
        <v>7942.05</v>
      </c>
    </row>
    <row r="117" spans="1:8" s="156" customFormat="1" ht="33.75">
      <c r="A117" s="174">
        <v>312</v>
      </c>
      <c r="B117" s="173" t="s">
        <v>440</v>
      </c>
      <c r="C117" s="173" t="s">
        <v>583</v>
      </c>
      <c r="D117" s="173"/>
      <c r="E117" s="190" t="s">
        <v>584</v>
      </c>
      <c r="F117" s="176">
        <v>7942.05</v>
      </c>
      <c r="G117" s="176">
        <v>0</v>
      </c>
      <c r="H117" s="176">
        <v>7942.05</v>
      </c>
    </row>
    <row r="118" spans="1:8" s="156" customFormat="1" ht="22.5">
      <c r="A118" s="221">
        <v>312</v>
      </c>
      <c r="B118" s="195" t="s">
        <v>440</v>
      </c>
      <c r="C118" s="195" t="s">
        <v>585</v>
      </c>
      <c r="D118" s="195"/>
      <c r="E118" s="202" t="s">
        <v>586</v>
      </c>
      <c r="F118" s="186">
        <v>1464.8</v>
      </c>
      <c r="G118" s="186">
        <v>0</v>
      </c>
      <c r="H118" s="186">
        <v>1464.8</v>
      </c>
    </row>
    <row r="119" spans="1:8" s="156" customFormat="1" ht="11.25">
      <c r="A119" s="221">
        <v>312</v>
      </c>
      <c r="B119" s="195" t="s">
        <v>440</v>
      </c>
      <c r="C119" s="195" t="s">
        <v>585</v>
      </c>
      <c r="D119" s="195" t="s">
        <v>516</v>
      </c>
      <c r="E119" s="202" t="s">
        <v>517</v>
      </c>
      <c r="F119" s="186">
        <v>1464.8</v>
      </c>
      <c r="G119" s="186">
        <v>0</v>
      </c>
      <c r="H119" s="186">
        <v>1464.8</v>
      </c>
    </row>
    <row r="120" spans="1:8" s="156" customFormat="1" ht="11.25">
      <c r="A120" s="221">
        <v>312</v>
      </c>
      <c r="B120" s="195" t="s">
        <v>440</v>
      </c>
      <c r="C120" s="195" t="s">
        <v>587</v>
      </c>
      <c r="D120" s="195"/>
      <c r="E120" s="202" t="s">
        <v>588</v>
      </c>
      <c r="F120" s="186">
        <v>563.25</v>
      </c>
      <c r="G120" s="186">
        <v>0</v>
      </c>
      <c r="H120" s="186">
        <v>563.25</v>
      </c>
    </row>
    <row r="121" spans="1:8" s="156" customFormat="1" ht="11.25">
      <c r="A121" s="221">
        <v>312</v>
      </c>
      <c r="B121" s="195" t="s">
        <v>440</v>
      </c>
      <c r="C121" s="195" t="s">
        <v>587</v>
      </c>
      <c r="D121" s="195" t="s">
        <v>516</v>
      </c>
      <c r="E121" s="202" t="s">
        <v>517</v>
      </c>
      <c r="F121" s="186">
        <v>563.25</v>
      </c>
      <c r="G121" s="186">
        <v>0</v>
      </c>
      <c r="H121" s="186">
        <v>563.25</v>
      </c>
    </row>
    <row r="122" spans="1:8" s="156" customFormat="1" ht="33.75">
      <c r="A122" s="221">
        <v>312</v>
      </c>
      <c r="B122" s="195" t="s">
        <v>440</v>
      </c>
      <c r="C122" s="195" t="s">
        <v>589</v>
      </c>
      <c r="D122" s="195"/>
      <c r="E122" s="202" t="s">
        <v>590</v>
      </c>
      <c r="F122" s="186">
        <v>5</v>
      </c>
      <c r="G122" s="186">
        <v>0</v>
      </c>
      <c r="H122" s="186">
        <v>5</v>
      </c>
    </row>
    <row r="123" spans="1:8" s="156" customFormat="1" ht="11.25">
      <c r="A123" s="221">
        <v>312</v>
      </c>
      <c r="B123" s="195" t="s">
        <v>440</v>
      </c>
      <c r="C123" s="195" t="s">
        <v>589</v>
      </c>
      <c r="D123" s="195" t="s">
        <v>516</v>
      </c>
      <c r="E123" s="202" t="s">
        <v>517</v>
      </c>
      <c r="F123" s="186">
        <v>5</v>
      </c>
      <c r="G123" s="186">
        <v>0</v>
      </c>
      <c r="H123" s="186">
        <v>5</v>
      </c>
    </row>
    <row r="124" spans="1:8" s="156" customFormat="1" ht="11.25">
      <c r="A124" s="221">
        <v>312</v>
      </c>
      <c r="B124" s="195" t="s">
        <v>440</v>
      </c>
      <c r="C124" s="195" t="s">
        <v>591</v>
      </c>
      <c r="D124" s="195"/>
      <c r="E124" s="202" t="s">
        <v>592</v>
      </c>
      <c r="F124" s="186">
        <v>50</v>
      </c>
      <c r="G124" s="186">
        <v>0</v>
      </c>
      <c r="H124" s="186">
        <v>50</v>
      </c>
    </row>
    <row r="125" spans="1:8" s="156" customFormat="1" ht="11.25">
      <c r="A125" s="221">
        <v>312</v>
      </c>
      <c r="B125" s="195" t="s">
        <v>440</v>
      </c>
      <c r="C125" s="195" t="s">
        <v>591</v>
      </c>
      <c r="D125" s="195" t="s">
        <v>516</v>
      </c>
      <c r="E125" s="202" t="s">
        <v>517</v>
      </c>
      <c r="F125" s="186">
        <v>50</v>
      </c>
      <c r="G125" s="186">
        <v>0</v>
      </c>
      <c r="H125" s="186">
        <v>50</v>
      </c>
    </row>
    <row r="126" spans="1:8" s="156" customFormat="1" ht="22.5">
      <c r="A126" s="221">
        <v>312</v>
      </c>
      <c r="B126" s="195" t="s">
        <v>440</v>
      </c>
      <c r="C126" s="195" t="s">
        <v>593</v>
      </c>
      <c r="D126" s="195"/>
      <c r="E126" s="202" t="s">
        <v>594</v>
      </c>
      <c r="F126" s="186">
        <v>5859</v>
      </c>
      <c r="G126" s="186">
        <v>0</v>
      </c>
      <c r="H126" s="186">
        <v>5859</v>
      </c>
    </row>
    <row r="127" spans="1:8" s="156" customFormat="1" ht="11.25">
      <c r="A127" s="221">
        <v>312</v>
      </c>
      <c r="B127" s="195" t="s">
        <v>440</v>
      </c>
      <c r="C127" s="195" t="s">
        <v>593</v>
      </c>
      <c r="D127" s="195" t="s">
        <v>516</v>
      </c>
      <c r="E127" s="202" t="s">
        <v>517</v>
      </c>
      <c r="F127" s="186">
        <v>5859</v>
      </c>
      <c r="G127" s="186">
        <v>0</v>
      </c>
      <c r="H127" s="186">
        <v>5859</v>
      </c>
    </row>
    <row r="128" spans="1:8" s="156" customFormat="1" ht="10.5">
      <c r="A128" s="166">
        <v>312</v>
      </c>
      <c r="B128" s="165" t="s">
        <v>444</v>
      </c>
      <c r="C128" s="165"/>
      <c r="D128" s="165"/>
      <c r="E128" s="219" t="s">
        <v>445</v>
      </c>
      <c r="F128" s="168">
        <v>1940.5</v>
      </c>
      <c r="G128" s="168">
        <v>0</v>
      </c>
      <c r="H128" s="168">
        <v>1940.5</v>
      </c>
    </row>
    <row r="129" spans="1:8" s="156" customFormat="1" ht="11.25">
      <c r="A129" s="170">
        <v>312</v>
      </c>
      <c r="B129" s="169" t="s">
        <v>444</v>
      </c>
      <c r="C129" s="169" t="s">
        <v>595</v>
      </c>
      <c r="D129" s="169"/>
      <c r="E129" s="192" t="s">
        <v>596</v>
      </c>
      <c r="F129" s="172">
        <v>1940.5</v>
      </c>
      <c r="G129" s="172">
        <v>0</v>
      </c>
      <c r="H129" s="172">
        <v>1940.5</v>
      </c>
    </row>
    <row r="130" spans="1:8" s="156" customFormat="1" ht="11.25">
      <c r="A130" s="174">
        <v>312</v>
      </c>
      <c r="B130" s="173" t="s">
        <v>444</v>
      </c>
      <c r="C130" s="173" t="s">
        <v>597</v>
      </c>
      <c r="D130" s="173"/>
      <c r="E130" s="190" t="s">
        <v>598</v>
      </c>
      <c r="F130" s="176">
        <v>1940.5</v>
      </c>
      <c r="G130" s="176">
        <v>0</v>
      </c>
      <c r="H130" s="176">
        <v>1940.5</v>
      </c>
    </row>
    <row r="131" spans="1:8" s="156" customFormat="1" ht="11.25">
      <c r="A131" s="221">
        <v>312</v>
      </c>
      <c r="B131" s="195" t="s">
        <v>444</v>
      </c>
      <c r="C131" s="195" t="s">
        <v>597</v>
      </c>
      <c r="D131" s="195" t="s">
        <v>516</v>
      </c>
      <c r="E131" s="202" t="s">
        <v>517</v>
      </c>
      <c r="F131" s="179">
        <v>1940.5</v>
      </c>
      <c r="G131" s="179">
        <v>0</v>
      </c>
      <c r="H131" s="179">
        <v>1940.5</v>
      </c>
    </row>
    <row r="132" spans="1:8" s="156" customFormat="1" ht="10.5">
      <c r="A132" s="166">
        <v>312</v>
      </c>
      <c r="B132" s="165" t="s">
        <v>446</v>
      </c>
      <c r="C132" s="165"/>
      <c r="D132" s="165"/>
      <c r="E132" s="219" t="s">
        <v>447</v>
      </c>
      <c r="F132" s="168">
        <v>700</v>
      </c>
      <c r="G132" s="168">
        <v>0</v>
      </c>
      <c r="H132" s="168">
        <v>700</v>
      </c>
    </row>
    <row r="133" spans="1:8" s="156" customFormat="1" ht="11.25">
      <c r="A133" s="170">
        <v>312</v>
      </c>
      <c r="B133" s="169" t="s">
        <v>446</v>
      </c>
      <c r="C133" s="169" t="s">
        <v>599</v>
      </c>
      <c r="D133" s="169"/>
      <c r="E133" s="192" t="s">
        <v>447</v>
      </c>
      <c r="F133" s="172">
        <v>700</v>
      </c>
      <c r="G133" s="172">
        <v>0</v>
      </c>
      <c r="H133" s="172">
        <v>700</v>
      </c>
    </row>
    <row r="134" spans="1:8" s="156" customFormat="1" ht="11.25">
      <c r="A134" s="174">
        <v>312</v>
      </c>
      <c r="B134" s="173" t="s">
        <v>446</v>
      </c>
      <c r="C134" s="173" t="s">
        <v>600</v>
      </c>
      <c r="D134" s="173"/>
      <c r="E134" s="190" t="s">
        <v>601</v>
      </c>
      <c r="F134" s="176">
        <v>700</v>
      </c>
      <c r="G134" s="176">
        <v>0</v>
      </c>
      <c r="H134" s="176">
        <v>700</v>
      </c>
    </row>
    <row r="135" spans="1:8" s="156" customFormat="1" ht="11.25">
      <c r="A135" s="221">
        <v>312</v>
      </c>
      <c r="B135" s="195" t="s">
        <v>446</v>
      </c>
      <c r="C135" s="195" t="s">
        <v>600</v>
      </c>
      <c r="D135" s="195" t="s">
        <v>528</v>
      </c>
      <c r="E135" s="202" t="s">
        <v>529</v>
      </c>
      <c r="F135" s="186">
        <v>700</v>
      </c>
      <c r="G135" s="186">
        <v>0</v>
      </c>
      <c r="H135" s="186">
        <v>700</v>
      </c>
    </row>
    <row r="136" spans="1:8" s="156" customFormat="1" ht="10.5">
      <c r="A136" s="166">
        <v>312</v>
      </c>
      <c r="B136" s="165" t="s">
        <v>448</v>
      </c>
      <c r="C136" s="165"/>
      <c r="D136" s="165"/>
      <c r="E136" s="219" t="s">
        <v>449</v>
      </c>
      <c r="F136" s="168">
        <v>9095.6</v>
      </c>
      <c r="G136" s="168">
        <v>0</v>
      </c>
      <c r="H136" s="168">
        <v>9095.6</v>
      </c>
    </row>
    <row r="137" spans="1:8" s="156" customFormat="1" ht="11.25">
      <c r="A137" s="170">
        <v>312</v>
      </c>
      <c r="B137" s="169" t="s">
        <v>448</v>
      </c>
      <c r="C137" s="169" t="s">
        <v>512</v>
      </c>
      <c r="D137" s="169"/>
      <c r="E137" s="192" t="s">
        <v>513</v>
      </c>
      <c r="F137" s="172">
        <v>4569.2</v>
      </c>
      <c r="G137" s="172">
        <v>0</v>
      </c>
      <c r="H137" s="172">
        <v>4569.2</v>
      </c>
    </row>
    <row r="138" spans="1:8" s="156" customFormat="1" ht="11.25">
      <c r="A138" s="174">
        <v>312</v>
      </c>
      <c r="B138" s="173" t="s">
        <v>448</v>
      </c>
      <c r="C138" s="173" t="s">
        <v>602</v>
      </c>
      <c r="D138" s="173"/>
      <c r="E138" s="190" t="s">
        <v>603</v>
      </c>
      <c r="F138" s="176">
        <v>4569.2</v>
      </c>
      <c r="G138" s="176">
        <v>0</v>
      </c>
      <c r="H138" s="176">
        <v>4569.2</v>
      </c>
    </row>
    <row r="139" spans="1:8" s="156" customFormat="1" ht="22.5">
      <c r="A139" s="178">
        <v>312</v>
      </c>
      <c r="B139" s="177" t="s">
        <v>448</v>
      </c>
      <c r="C139" s="177" t="s">
        <v>602</v>
      </c>
      <c r="D139" s="177" t="s">
        <v>604</v>
      </c>
      <c r="E139" s="137" t="s">
        <v>605</v>
      </c>
      <c r="F139" s="186">
        <v>4569.2</v>
      </c>
      <c r="G139" s="186">
        <v>0</v>
      </c>
      <c r="H139" s="186">
        <v>4569.2</v>
      </c>
    </row>
    <row r="140" spans="1:8" s="156" customFormat="1" ht="11.25">
      <c r="A140" s="170">
        <v>312</v>
      </c>
      <c r="B140" s="169" t="s">
        <v>448</v>
      </c>
      <c r="C140" s="169" t="s">
        <v>524</v>
      </c>
      <c r="D140" s="169"/>
      <c r="E140" s="192" t="s">
        <v>525</v>
      </c>
      <c r="F140" s="172">
        <v>4526.4</v>
      </c>
      <c r="G140" s="172">
        <v>0</v>
      </c>
      <c r="H140" s="172">
        <v>4526.4</v>
      </c>
    </row>
    <row r="141" spans="1:8" s="156" customFormat="1" ht="22.5">
      <c r="A141" s="174">
        <v>312</v>
      </c>
      <c r="B141" s="173" t="s">
        <v>448</v>
      </c>
      <c r="C141" s="173" t="s">
        <v>606</v>
      </c>
      <c r="D141" s="173"/>
      <c r="E141" s="190" t="s">
        <v>607</v>
      </c>
      <c r="F141" s="176">
        <v>787.5</v>
      </c>
      <c r="G141" s="176">
        <v>0</v>
      </c>
      <c r="H141" s="176">
        <v>787.5</v>
      </c>
    </row>
    <row r="142" spans="1:8" s="156" customFormat="1" ht="11.25">
      <c r="A142" s="178">
        <v>312</v>
      </c>
      <c r="B142" s="177" t="s">
        <v>448</v>
      </c>
      <c r="C142" s="177" t="s">
        <v>606</v>
      </c>
      <c r="D142" s="177" t="s">
        <v>516</v>
      </c>
      <c r="E142" s="137" t="s">
        <v>517</v>
      </c>
      <c r="F142" s="186">
        <v>787.5</v>
      </c>
      <c r="G142" s="186">
        <v>0</v>
      </c>
      <c r="H142" s="186">
        <v>787.5</v>
      </c>
    </row>
    <row r="143" spans="1:8" s="156" customFormat="1" ht="33.75">
      <c r="A143" s="174">
        <v>312</v>
      </c>
      <c r="B143" s="173" t="s">
        <v>448</v>
      </c>
      <c r="C143" s="173" t="s">
        <v>535</v>
      </c>
      <c r="D143" s="173"/>
      <c r="E143" s="190" t="s">
        <v>536</v>
      </c>
      <c r="F143" s="176">
        <v>2630.6</v>
      </c>
      <c r="G143" s="176">
        <v>0</v>
      </c>
      <c r="H143" s="176">
        <v>2630.6</v>
      </c>
    </row>
    <row r="144" spans="1:8" s="156" customFormat="1" ht="11.25">
      <c r="A144" s="177" t="s">
        <v>608</v>
      </c>
      <c r="B144" s="177" t="s">
        <v>448</v>
      </c>
      <c r="C144" s="177" t="s">
        <v>535</v>
      </c>
      <c r="D144" s="177" t="s">
        <v>516</v>
      </c>
      <c r="E144" s="137" t="s">
        <v>517</v>
      </c>
      <c r="F144" s="186">
        <v>2630.6</v>
      </c>
      <c r="G144" s="186">
        <v>0</v>
      </c>
      <c r="H144" s="186">
        <v>2630.6</v>
      </c>
    </row>
    <row r="145" spans="1:8" s="156" customFormat="1" ht="33.75">
      <c r="A145" s="173" t="s">
        <v>608</v>
      </c>
      <c r="B145" s="173" t="s">
        <v>448</v>
      </c>
      <c r="C145" s="173" t="s">
        <v>609</v>
      </c>
      <c r="D145" s="173"/>
      <c r="E145" s="194" t="s">
        <v>610</v>
      </c>
      <c r="F145" s="176">
        <v>508.3</v>
      </c>
      <c r="G145" s="176">
        <v>0</v>
      </c>
      <c r="H145" s="176">
        <v>508.3</v>
      </c>
    </row>
    <row r="146" spans="1:8" s="156" customFormat="1" ht="11.25">
      <c r="A146" s="177" t="s">
        <v>608</v>
      </c>
      <c r="B146" s="177" t="s">
        <v>448</v>
      </c>
      <c r="C146" s="177" t="s">
        <v>609</v>
      </c>
      <c r="D146" s="177" t="s">
        <v>611</v>
      </c>
      <c r="E146" s="134" t="s">
        <v>612</v>
      </c>
      <c r="F146" s="186">
        <v>508.3</v>
      </c>
      <c r="G146" s="186">
        <v>0</v>
      </c>
      <c r="H146" s="186">
        <v>508.3</v>
      </c>
    </row>
    <row r="147" spans="1:8" s="156" customFormat="1" ht="22.5">
      <c r="A147" s="174">
        <v>312</v>
      </c>
      <c r="B147" s="173" t="s">
        <v>448</v>
      </c>
      <c r="C147" s="173" t="s">
        <v>613</v>
      </c>
      <c r="D147" s="173"/>
      <c r="E147" s="190" t="s">
        <v>614</v>
      </c>
      <c r="F147" s="176">
        <v>600</v>
      </c>
      <c r="G147" s="176">
        <v>0</v>
      </c>
      <c r="H147" s="176">
        <v>600</v>
      </c>
    </row>
    <row r="148" spans="1:8" s="156" customFormat="1" ht="11.25">
      <c r="A148" s="178">
        <v>312</v>
      </c>
      <c r="B148" s="177" t="s">
        <v>448</v>
      </c>
      <c r="C148" s="177" t="s">
        <v>613</v>
      </c>
      <c r="D148" s="177" t="s">
        <v>516</v>
      </c>
      <c r="E148" s="134" t="s">
        <v>517</v>
      </c>
      <c r="F148" s="186">
        <v>600</v>
      </c>
      <c r="G148" s="186">
        <v>0</v>
      </c>
      <c r="H148" s="186">
        <v>600</v>
      </c>
    </row>
    <row r="149" spans="1:8" s="188" customFormat="1" ht="10.5">
      <c r="A149" s="183">
        <v>312</v>
      </c>
      <c r="B149" s="191" t="s">
        <v>256</v>
      </c>
      <c r="C149" s="191"/>
      <c r="D149" s="191"/>
      <c r="E149" s="145" t="s">
        <v>454</v>
      </c>
      <c r="F149" s="163">
        <v>0</v>
      </c>
      <c r="G149" s="163">
        <v>0</v>
      </c>
      <c r="H149" s="163">
        <v>0</v>
      </c>
    </row>
    <row r="150" spans="1:8" s="188" customFormat="1" ht="10.5">
      <c r="A150" s="166">
        <v>312</v>
      </c>
      <c r="B150" s="165" t="s">
        <v>465</v>
      </c>
      <c r="C150" s="165"/>
      <c r="D150" s="165"/>
      <c r="E150" s="167" t="s">
        <v>466</v>
      </c>
      <c r="F150" s="168">
        <v>0</v>
      </c>
      <c r="G150" s="168">
        <v>0</v>
      </c>
      <c r="H150" s="168">
        <v>0</v>
      </c>
    </row>
    <row r="151" spans="1:8" s="156" customFormat="1" ht="11.25">
      <c r="A151" s="170">
        <v>312</v>
      </c>
      <c r="B151" s="169" t="s">
        <v>465</v>
      </c>
      <c r="C151" s="169" t="s">
        <v>524</v>
      </c>
      <c r="D151" s="169"/>
      <c r="E151" s="197" t="s">
        <v>525</v>
      </c>
      <c r="F151" s="172">
        <v>0</v>
      </c>
      <c r="G151" s="172">
        <v>0</v>
      </c>
      <c r="H151" s="172">
        <v>0</v>
      </c>
    </row>
    <row r="152" spans="1:8" s="156" customFormat="1" ht="22.5">
      <c r="A152" s="174">
        <v>312</v>
      </c>
      <c r="B152" s="173" t="s">
        <v>465</v>
      </c>
      <c r="C152" s="173" t="s">
        <v>557</v>
      </c>
      <c r="D152" s="173"/>
      <c r="E152" s="190" t="s">
        <v>558</v>
      </c>
      <c r="F152" s="176">
        <v>0</v>
      </c>
      <c r="G152" s="176">
        <v>0</v>
      </c>
      <c r="H152" s="176">
        <v>0</v>
      </c>
    </row>
    <row r="153" spans="1:8" s="156" customFormat="1" ht="11.25">
      <c r="A153" s="178">
        <v>312</v>
      </c>
      <c r="B153" s="177" t="s">
        <v>465</v>
      </c>
      <c r="C153" s="177" t="s">
        <v>557</v>
      </c>
      <c r="D153" s="177" t="s">
        <v>516</v>
      </c>
      <c r="E153" s="134" t="s">
        <v>517</v>
      </c>
      <c r="F153" s="186">
        <v>0</v>
      </c>
      <c r="G153" s="186">
        <v>0</v>
      </c>
      <c r="H153" s="186">
        <v>0</v>
      </c>
    </row>
    <row r="154" spans="1:8" s="156" customFormat="1" ht="10.5">
      <c r="A154" s="183">
        <v>312</v>
      </c>
      <c r="B154" s="191" t="s">
        <v>486</v>
      </c>
      <c r="C154" s="191"/>
      <c r="D154" s="191"/>
      <c r="E154" s="145" t="s">
        <v>487</v>
      </c>
      <c r="F154" s="163">
        <v>275</v>
      </c>
      <c r="G154" s="163">
        <v>0</v>
      </c>
      <c r="H154" s="163">
        <v>275</v>
      </c>
    </row>
    <row r="155" spans="1:8" s="188" customFormat="1" ht="10.5">
      <c r="A155" s="166">
        <v>312</v>
      </c>
      <c r="B155" s="165" t="s">
        <v>490</v>
      </c>
      <c r="C155" s="165"/>
      <c r="D155" s="165"/>
      <c r="E155" s="167" t="s">
        <v>491</v>
      </c>
      <c r="F155" s="168">
        <v>275</v>
      </c>
      <c r="G155" s="168">
        <v>0</v>
      </c>
      <c r="H155" s="168">
        <v>275</v>
      </c>
    </row>
    <row r="156" spans="1:8" s="156" customFormat="1" ht="11.25">
      <c r="A156" s="169" t="s">
        <v>608</v>
      </c>
      <c r="B156" s="169" t="s">
        <v>490</v>
      </c>
      <c r="C156" s="169" t="s">
        <v>524</v>
      </c>
      <c r="D156" s="169"/>
      <c r="E156" s="197" t="s">
        <v>525</v>
      </c>
      <c r="F156" s="172">
        <v>275</v>
      </c>
      <c r="G156" s="172">
        <v>0</v>
      </c>
      <c r="H156" s="172">
        <v>275</v>
      </c>
    </row>
    <row r="157" spans="1:8" s="156" customFormat="1" ht="22.5">
      <c r="A157" s="173" t="s">
        <v>608</v>
      </c>
      <c r="B157" s="173" t="s">
        <v>490</v>
      </c>
      <c r="C157" s="173" t="s">
        <v>606</v>
      </c>
      <c r="D157" s="173"/>
      <c r="E157" s="190" t="s">
        <v>607</v>
      </c>
      <c r="F157" s="176">
        <v>275</v>
      </c>
      <c r="G157" s="176">
        <v>0</v>
      </c>
      <c r="H157" s="176">
        <v>275</v>
      </c>
    </row>
    <row r="158" spans="1:8" s="156" customFormat="1" ht="11.25">
      <c r="A158" s="177" t="s">
        <v>608</v>
      </c>
      <c r="B158" s="177" t="s">
        <v>490</v>
      </c>
      <c r="C158" s="177" t="s">
        <v>615</v>
      </c>
      <c r="D158" s="177"/>
      <c r="E158" s="134" t="s">
        <v>616</v>
      </c>
      <c r="F158" s="186">
        <v>15</v>
      </c>
      <c r="G158" s="186">
        <v>0</v>
      </c>
      <c r="H158" s="186">
        <v>15</v>
      </c>
    </row>
    <row r="159" spans="1:8" s="156" customFormat="1" ht="11.25">
      <c r="A159" s="177" t="s">
        <v>608</v>
      </c>
      <c r="B159" s="177" t="s">
        <v>490</v>
      </c>
      <c r="C159" s="177" t="s">
        <v>615</v>
      </c>
      <c r="D159" s="177" t="s">
        <v>617</v>
      </c>
      <c r="E159" s="134" t="s">
        <v>618</v>
      </c>
      <c r="F159" s="186">
        <v>15</v>
      </c>
      <c r="G159" s="186">
        <v>0</v>
      </c>
      <c r="H159" s="186">
        <v>15</v>
      </c>
    </row>
    <row r="160" spans="1:8" s="156" customFormat="1" ht="11.25">
      <c r="A160" s="177" t="s">
        <v>608</v>
      </c>
      <c r="B160" s="177" t="s">
        <v>490</v>
      </c>
      <c r="C160" s="177" t="s">
        <v>619</v>
      </c>
      <c r="D160" s="177"/>
      <c r="E160" s="134" t="s">
        <v>620</v>
      </c>
      <c r="F160" s="186">
        <v>260</v>
      </c>
      <c r="G160" s="186">
        <v>0</v>
      </c>
      <c r="H160" s="186">
        <v>260</v>
      </c>
    </row>
    <row r="161" spans="1:8" s="156" customFormat="1" ht="11.25">
      <c r="A161" s="177" t="s">
        <v>608</v>
      </c>
      <c r="B161" s="177" t="s">
        <v>490</v>
      </c>
      <c r="C161" s="177" t="s">
        <v>619</v>
      </c>
      <c r="D161" s="177" t="s">
        <v>617</v>
      </c>
      <c r="E161" s="134" t="s">
        <v>618</v>
      </c>
      <c r="F161" s="186">
        <v>260</v>
      </c>
      <c r="G161" s="186">
        <v>0</v>
      </c>
      <c r="H161" s="186">
        <v>260</v>
      </c>
    </row>
    <row r="162" spans="1:8" s="156" customFormat="1" ht="10.5">
      <c r="A162" s="191" t="s">
        <v>608</v>
      </c>
      <c r="B162" s="183" t="s">
        <v>246</v>
      </c>
      <c r="C162" s="183"/>
      <c r="D162" s="183"/>
      <c r="E162" s="162" t="s">
        <v>499</v>
      </c>
      <c r="F162" s="163">
        <v>6177.1</v>
      </c>
      <c r="G162" s="163">
        <v>0</v>
      </c>
      <c r="H162" s="163">
        <v>6177.1</v>
      </c>
    </row>
    <row r="163" spans="1:8" s="156" customFormat="1" ht="10.5">
      <c r="A163" s="166">
        <v>312</v>
      </c>
      <c r="B163" s="165" t="s">
        <v>500</v>
      </c>
      <c r="C163" s="166"/>
      <c r="D163" s="166"/>
      <c r="E163" s="167" t="s">
        <v>501</v>
      </c>
      <c r="F163" s="168">
        <v>6177.1</v>
      </c>
      <c r="G163" s="168">
        <v>0</v>
      </c>
      <c r="H163" s="168">
        <v>6177.1</v>
      </c>
    </row>
    <row r="164" spans="1:8" s="156" customFormat="1" ht="11.25">
      <c r="A164" s="170">
        <v>312</v>
      </c>
      <c r="B164" s="169" t="s">
        <v>500</v>
      </c>
      <c r="C164" s="169" t="s">
        <v>535</v>
      </c>
      <c r="D164" s="169"/>
      <c r="E164" s="197" t="s">
        <v>525</v>
      </c>
      <c r="F164" s="172">
        <v>6177.1</v>
      </c>
      <c r="G164" s="172">
        <v>0</v>
      </c>
      <c r="H164" s="172">
        <v>6177.1</v>
      </c>
    </row>
    <row r="165" spans="1:8" s="156" customFormat="1" ht="33.75">
      <c r="A165" s="174">
        <v>312</v>
      </c>
      <c r="B165" s="173" t="s">
        <v>500</v>
      </c>
      <c r="C165" s="173" t="s">
        <v>535</v>
      </c>
      <c r="D165" s="173"/>
      <c r="E165" s="190" t="s">
        <v>536</v>
      </c>
      <c r="F165" s="176">
        <v>6177.1</v>
      </c>
      <c r="G165" s="176">
        <v>0</v>
      </c>
      <c r="H165" s="176">
        <v>6177.1</v>
      </c>
    </row>
    <row r="166" spans="1:8" s="156" customFormat="1" ht="22.5">
      <c r="A166" s="178">
        <v>312</v>
      </c>
      <c r="B166" s="177" t="s">
        <v>500</v>
      </c>
      <c r="C166" s="177" t="s">
        <v>535</v>
      </c>
      <c r="D166" s="177" t="s">
        <v>621</v>
      </c>
      <c r="E166" s="137" t="s">
        <v>622</v>
      </c>
      <c r="F166" s="186">
        <v>5574.1</v>
      </c>
      <c r="G166" s="186">
        <v>0</v>
      </c>
      <c r="H166" s="186">
        <v>5574.1</v>
      </c>
    </row>
    <row r="167" spans="1:8" s="156" customFormat="1" ht="11.25">
      <c r="A167" s="178">
        <v>312</v>
      </c>
      <c r="B167" s="177" t="s">
        <v>500</v>
      </c>
      <c r="C167" s="177" t="s">
        <v>535</v>
      </c>
      <c r="D167" s="177" t="s">
        <v>623</v>
      </c>
      <c r="E167" s="137" t="s">
        <v>624</v>
      </c>
      <c r="F167" s="186">
        <v>603</v>
      </c>
      <c r="G167" s="186">
        <v>0</v>
      </c>
      <c r="H167" s="186">
        <v>603</v>
      </c>
    </row>
    <row r="168" spans="1:8" s="164" customFormat="1" ht="39.75" customHeight="1">
      <c r="A168" s="181" t="s">
        <v>625</v>
      </c>
      <c r="B168" s="181"/>
      <c r="C168" s="181"/>
      <c r="D168" s="181"/>
      <c r="E168" s="181"/>
      <c r="F168" s="182">
        <v>440153.7</v>
      </c>
      <c r="G168" s="182">
        <v>8272.7</v>
      </c>
      <c r="H168" s="182">
        <v>448426.4</v>
      </c>
    </row>
    <row r="169" spans="1:8" s="156" customFormat="1" ht="10.5">
      <c r="A169" s="222">
        <v>312</v>
      </c>
      <c r="B169" s="191" t="s">
        <v>221</v>
      </c>
      <c r="C169" s="191"/>
      <c r="D169" s="191"/>
      <c r="E169" s="145" t="s">
        <v>435</v>
      </c>
      <c r="F169" s="132">
        <v>5666.2</v>
      </c>
      <c r="G169" s="132">
        <v>-533</v>
      </c>
      <c r="H169" s="132">
        <v>5133.2</v>
      </c>
    </row>
    <row r="170" spans="1:8" s="156" customFormat="1" ht="10.5">
      <c r="A170" s="223">
        <v>312</v>
      </c>
      <c r="B170" s="165" t="s">
        <v>448</v>
      </c>
      <c r="C170" s="165"/>
      <c r="D170" s="165"/>
      <c r="E170" s="167" t="s">
        <v>449</v>
      </c>
      <c r="F170" s="224">
        <v>5666.2</v>
      </c>
      <c r="G170" s="224">
        <v>-533</v>
      </c>
      <c r="H170" s="224">
        <v>5133.2</v>
      </c>
    </row>
    <row r="171" spans="1:8" s="156" customFormat="1" ht="11.25">
      <c r="A171" s="212">
        <v>312</v>
      </c>
      <c r="B171" s="212" t="s">
        <v>448</v>
      </c>
      <c r="C171" s="212" t="s">
        <v>512</v>
      </c>
      <c r="D171" s="212"/>
      <c r="E171" s="225" t="s">
        <v>513</v>
      </c>
      <c r="F171" s="172">
        <v>3038</v>
      </c>
      <c r="G171" s="172">
        <v>-533</v>
      </c>
      <c r="H171" s="172">
        <v>2505</v>
      </c>
    </row>
    <row r="172" spans="1:8" s="156" customFormat="1" ht="11.25">
      <c r="A172" s="214">
        <v>312</v>
      </c>
      <c r="B172" s="214" t="s">
        <v>448</v>
      </c>
      <c r="C172" s="214" t="s">
        <v>514</v>
      </c>
      <c r="D172" s="214"/>
      <c r="E172" s="226" t="s">
        <v>515</v>
      </c>
      <c r="F172" s="176">
        <v>3038</v>
      </c>
      <c r="G172" s="176">
        <v>-533</v>
      </c>
      <c r="H172" s="176">
        <v>2505</v>
      </c>
    </row>
    <row r="173" spans="1:8" s="156" customFormat="1" ht="11.25">
      <c r="A173" s="217">
        <v>312</v>
      </c>
      <c r="B173" s="217" t="s">
        <v>448</v>
      </c>
      <c r="C173" s="217" t="s">
        <v>514</v>
      </c>
      <c r="D173" s="217" t="s">
        <v>516</v>
      </c>
      <c r="E173" s="218" t="s">
        <v>517</v>
      </c>
      <c r="F173" s="186">
        <v>3038</v>
      </c>
      <c r="G173" s="186">
        <v>-533</v>
      </c>
      <c r="H173" s="186">
        <v>2505</v>
      </c>
    </row>
    <row r="174" spans="1:8" s="156" customFormat="1" ht="11.25">
      <c r="A174" s="212">
        <v>312</v>
      </c>
      <c r="B174" s="212" t="s">
        <v>448</v>
      </c>
      <c r="C174" s="212" t="s">
        <v>547</v>
      </c>
      <c r="D174" s="212"/>
      <c r="E174" s="225" t="s">
        <v>548</v>
      </c>
      <c r="F174" s="172">
        <v>161.2</v>
      </c>
      <c r="G174" s="172">
        <v>0</v>
      </c>
      <c r="H174" s="172">
        <v>161.2</v>
      </c>
    </row>
    <row r="175" spans="1:8" s="156" customFormat="1" ht="22.5">
      <c r="A175" s="214">
        <v>312</v>
      </c>
      <c r="B175" s="214" t="s">
        <v>448</v>
      </c>
      <c r="C175" s="214" t="s">
        <v>626</v>
      </c>
      <c r="D175" s="214"/>
      <c r="E175" s="226" t="s">
        <v>627</v>
      </c>
      <c r="F175" s="176">
        <v>161.2</v>
      </c>
      <c r="G175" s="176">
        <v>0</v>
      </c>
      <c r="H175" s="176">
        <v>161.2</v>
      </c>
    </row>
    <row r="176" spans="1:8" s="156" customFormat="1" ht="11.25">
      <c r="A176" s="217">
        <v>312</v>
      </c>
      <c r="B176" s="217" t="s">
        <v>448</v>
      </c>
      <c r="C176" s="217" t="s">
        <v>626</v>
      </c>
      <c r="D176" s="217" t="s">
        <v>516</v>
      </c>
      <c r="E176" s="218" t="s">
        <v>517</v>
      </c>
      <c r="F176" s="186">
        <v>161.2</v>
      </c>
      <c r="G176" s="186">
        <v>0</v>
      </c>
      <c r="H176" s="186">
        <v>161.2</v>
      </c>
    </row>
    <row r="177" spans="1:8" s="156" customFormat="1" ht="11.25">
      <c r="A177" s="212">
        <v>312</v>
      </c>
      <c r="B177" s="212" t="s">
        <v>448</v>
      </c>
      <c r="C177" s="212" t="s">
        <v>524</v>
      </c>
      <c r="D177" s="212"/>
      <c r="E177" s="225" t="s">
        <v>525</v>
      </c>
      <c r="F177" s="172">
        <v>2467</v>
      </c>
      <c r="G177" s="172">
        <v>0</v>
      </c>
      <c r="H177" s="172">
        <v>2467</v>
      </c>
    </row>
    <row r="178" spans="1:8" s="156" customFormat="1" ht="33.75">
      <c r="A178" s="173">
        <v>312</v>
      </c>
      <c r="B178" s="173" t="s">
        <v>448</v>
      </c>
      <c r="C178" s="173" t="s">
        <v>628</v>
      </c>
      <c r="D178" s="173"/>
      <c r="E178" s="190" t="s">
        <v>629</v>
      </c>
      <c r="F178" s="176">
        <v>2467</v>
      </c>
      <c r="G178" s="176">
        <v>0</v>
      </c>
      <c r="H178" s="176">
        <v>2467</v>
      </c>
    </row>
    <row r="179" spans="1:8" s="156" customFormat="1" ht="11.25">
      <c r="A179" s="177">
        <v>312</v>
      </c>
      <c r="B179" s="177" t="s">
        <v>448</v>
      </c>
      <c r="C179" s="177" t="s">
        <v>628</v>
      </c>
      <c r="D179" s="177" t="s">
        <v>630</v>
      </c>
      <c r="E179" s="134" t="s">
        <v>631</v>
      </c>
      <c r="F179" s="186">
        <v>356</v>
      </c>
      <c r="G179" s="186">
        <v>0</v>
      </c>
      <c r="H179" s="186">
        <v>356</v>
      </c>
    </row>
    <row r="180" spans="1:8" s="156" customFormat="1" ht="11.25">
      <c r="A180" s="177">
        <v>312</v>
      </c>
      <c r="B180" s="177" t="s">
        <v>448</v>
      </c>
      <c r="C180" s="177" t="s">
        <v>628</v>
      </c>
      <c r="D180" s="177" t="s">
        <v>516</v>
      </c>
      <c r="E180" s="134" t="s">
        <v>517</v>
      </c>
      <c r="F180" s="186">
        <v>2111</v>
      </c>
      <c r="G180" s="186">
        <v>0</v>
      </c>
      <c r="H180" s="186">
        <v>2111</v>
      </c>
    </row>
    <row r="181" spans="1:8" s="188" customFormat="1" ht="10.5">
      <c r="A181" s="208">
        <v>312</v>
      </c>
      <c r="B181" s="208" t="s">
        <v>256</v>
      </c>
      <c r="C181" s="208"/>
      <c r="D181" s="208"/>
      <c r="E181" s="138" t="s">
        <v>454</v>
      </c>
      <c r="F181" s="132">
        <v>108693.4</v>
      </c>
      <c r="G181" s="132">
        <v>0</v>
      </c>
      <c r="H181" s="132">
        <v>108693.4</v>
      </c>
    </row>
    <row r="182" spans="1:8" s="188" customFormat="1" ht="10.5">
      <c r="A182" s="227">
        <v>312</v>
      </c>
      <c r="B182" s="206" t="s">
        <v>455</v>
      </c>
      <c r="C182" s="206"/>
      <c r="D182" s="206"/>
      <c r="E182" s="219" t="s">
        <v>456</v>
      </c>
      <c r="F182" s="168">
        <v>15300</v>
      </c>
      <c r="G182" s="168">
        <v>0</v>
      </c>
      <c r="H182" s="168">
        <v>15300</v>
      </c>
    </row>
    <row r="183" spans="1:8" s="188" customFormat="1" ht="11.25">
      <c r="A183" s="169" t="s">
        <v>608</v>
      </c>
      <c r="B183" s="169" t="s">
        <v>455</v>
      </c>
      <c r="C183" s="169" t="s">
        <v>547</v>
      </c>
      <c r="D183" s="169"/>
      <c r="E183" s="192" t="s">
        <v>548</v>
      </c>
      <c r="F183" s="172">
        <v>12000</v>
      </c>
      <c r="G183" s="172">
        <v>0</v>
      </c>
      <c r="H183" s="172">
        <v>12000</v>
      </c>
    </row>
    <row r="184" spans="1:8" s="188" customFormat="1" ht="22.5">
      <c r="A184" s="173" t="s">
        <v>608</v>
      </c>
      <c r="B184" s="173" t="s">
        <v>455</v>
      </c>
      <c r="C184" s="173" t="s">
        <v>632</v>
      </c>
      <c r="D184" s="173"/>
      <c r="E184" s="190" t="s">
        <v>633</v>
      </c>
      <c r="F184" s="176">
        <v>12000</v>
      </c>
      <c r="G184" s="176">
        <v>0</v>
      </c>
      <c r="H184" s="176">
        <v>12000</v>
      </c>
    </row>
    <row r="185" spans="1:8" s="188" customFormat="1" ht="11.25">
      <c r="A185" s="177" t="s">
        <v>608</v>
      </c>
      <c r="B185" s="177" t="s">
        <v>455</v>
      </c>
      <c r="C185" s="177" t="s">
        <v>632</v>
      </c>
      <c r="D185" s="177" t="s">
        <v>634</v>
      </c>
      <c r="E185" s="136" t="s">
        <v>635</v>
      </c>
      <c r="F185" s="186">
        <v>12000</v>
      </c>
      <c r="G185" s="186">
        <v>0</v>
      </c>
      <c r="H185" s="186">
        <v>12000</v>
      </c>
    </row>
    <row r="186" spans="1:8" s="156" customFormat="1" ht="11.25">
      <c r="A186" s="212">
        <v>312</v>
      </c>
      <c r="B186" s="212" t="s">
        <v>455</v>
      </c>
      <c r="C186" s="212" t="s">
        <v>524</v>
      </c>
      <c r="D186" s="212"/>
      <c r="E186" s="192" t="s">
        <v>525</v>
      </c>
      <c r="F186" s="172">
        <v>3300</v>
      </c>
      <c r="G186" s="172">
        <v>0</v>
      </c>
      <c r="H186" s="172">
        <v>3300</v>
      </c>
    </row>
    <row r="187" spans="1:8" s="156" customFormat="1" ht="22.5">
      <c r="A187" s="214">
        <v>312</v>
      </c>
      <c r="B187" s="214" t="s">
        <v>455</v>
      </c>
      <c r="C187" s="214" t="s">
        <v>636</v>
      </c>
      <c r="D187" s="214"/>
      <c r="E187" s="190" t="s">
        <v>637</v>
      </c>
      <c r="F187" s="176">
        <v>3300</v>
      </c>
      <c r="G187" s="176">
        <v>0</v>
      </c>
      <c r="H187" s="176">
        <v>3300</v>
      </c>
    </row>
    <row r="188" spans="1:8" s="156" customFormat="1" ht="11.25">
      <c r="A188" s="217">
        <v>312</v>
      </c>
      <c r="B188" s="217" t="s">
        <v>455</v>
      </c>
      <c r="C188" s="217" t="s">
        <v>636</v>
      </c>
      <c r="D188" s="217" t="s">
        <v>545</v>
      </c>
      <c r="E188" s="137" t="s">
        <v>546</v>
      </c>
      <c r="F188" s="186">
        <v>3300</v>
      </c>
      <c r="G188" s="186">
        <v>0</v>
      </c>
      <c r="H188" s="186">
        <v>3300</v>
      </c>
    </row>
    <row r="189" spans="1:8" s="188" customFormat="1" ht="10.5">
      <c r="A189" s="165" t="s">
        <v>608</v>
      </c>
      <c r="B189" s="165" t="s">
        <v>457</v>
      </c>
      <c r="C189" s="165"/>
      <c r="D189" s="165"/>
      <c r="E189" s="219" t="s">
        <v>458</v>
      </c>
      <c r="F189" s="168">
        <v>37</v>
      </c>
      <c r="G189" s="168">
        <v>0</v>
      </c>
      <c r="H189" s="168">
        <v>37</v>
      </c>
    </row>
    <row r="190" spans="1:8" s="156" customFormat="1" ht="11.25">
      <c r="A190" s="212" t="s">
        <v>608</v>
      </c>
      <c r="B190" s="212" t="s">
        <v>457</v>
      </c>
      <c r="C190" s="212" t="s">
        <v>638</v>
      </c>
      <c r="D190" s="212"/>
      <c r="E190" s="192" t="s">
        <v>639</v>
      </c>
      <c r="F190" s="172">
        <v>37</v>
      </c>
      <c r="G190" s="172">
        <v>0</v>
      </c>
      <c r="H190" s="172">
        <v>37</v>
      </c>
    </row>
    <row r="191" spans="1:8" s="156" customFormat="1" ht="22.5">
      <c r="A191" s="214" t="s">
        <v>608</v>
      </c>
      <c r="B191" s="214" t="s">
        <v>457</v>
      </c>
      <c r="C191" s="214" t="s">
        <v>640</v>
      </c>
      <c r="D191" s="214"/>
      <c r="E191" s="190" t="s">
        <v>641</v>
      </c>
      <c r="F191" s="176">
        <v>35</v>
      </c>
      <c r="G191" s="176">
        <v>0</v>
      </c>
      <c r="H191" s="176">
        <v>35</v>
      </c>
    </row>
    <row r="192" spans="1:8" s="156" customFormat="1" ht="11.25">
      <c r="A192" s="217" t="s">
        <v>608</v>
      </c>
      <c r="B192" s="217" t="s">
        <v>457</v>
      </c>
      <c r="C192" s="217" t="s">
        <v>640</v>
      </c>
      <c r="D192" s="217" t="s">
        <v>630</v>
      </c>
      <c r="E192" s="137" t="s">
        <v>631</v>
      </c>
      <c r="F192" s="186">
        <v>35</v>
      </c>
      <c r="G192" s="186">
        <v>0</v>
      </c>
      <c r="H192" s="186">
        <v>35</v>
      </c>
    </row>
    <row r="193" spans="1:8" s="156" customFormat="1" ht="56.25">
      <c r="A193" s="214" t="s">
        <v>608</v>
      </c>
      <c r="B193" s="214" t="s">
        <v>457</v>
      </c>
      <c r="C193" s="214" t="s">
        <v>642</v>
      </c>
      <c r="D193" s="214"/>
      <c r="E193" s="175" t="s">
        <v>643</v>
      </c>
      <c r="F193" s="176">
        <v>2</v>
      </c>
      <c r="G193" s="176">
        <v>0</v>
      </c>
      <c r="H193" s="176">
        <v>2</v>
      </c>
    </row>
    <row r="194" spans="1:8" s="156" customFormat="1" ht="11.25">
      <c r="A194" s="217" t="s">
        <v>608</v>
      </c>
      <c r="B194" s="217" t="s">
        <v>457</v>
      </c>
      <c r="C194" s="217" t="s">
        <v>642</v>
      </c>
      <c r="D194" s="217" t="s">
        <v>630</v>
      </c>
      <c r="E194" s="137" t="s">
        <v>631</v>
      </c>
      <c r="F194" s="186">
        <v>2</v>
      </c>
      <c r="G194" s="186">
        <v>0</v>
      </c>
      <c r="H194" s="186">
        <v>2</v>
      </c>
    </row>
    <row r="195" spans="1:8" s="188" customFormat="1" ht="10.5">
      <c r="A195" s="206" t="s">
        <v>608</v>
      </c>
      <c r="B195" s="206" t="s">
        <v>459</v>
      </c>
      <c r="C195" s="206"/>
      <c r="D195" s="206"/>
      <c r="E195" s="219" t="s">
        <v>460</v>
      </c>
      <c r="F195" s="168">
        <v>7931.7</v>
      </c>
      <c r="G195" s="168">
        <v>0</v>
      </c>
      <c r="H195" s="168">
        <v>7931.7</v>
      </c>
    </row>
    <row r="196" spans="1:8" s="156" customFormat="1" ht="11.25">
      <c r="A196" s="169" t="s">
        <v>608</v>
      </c>
      <c r="B196" s="169" t="s">
        <v>459</v>
      </c>
      <c r="C196" s="169" t="s">
        <v>644</v>
      </c>
      <c r="D196" s="169"/>
      <c r="E196" s="192" t="s">
        <v>645</v>
      </c>
      <c r="F196" s="172">
        <v>5884.6</v>
      </c>
      <c r="G196" s="172">
        <v>0</v>
      </c>
      <c r="H196" s="172">
        <v>5884.6</v>
      </c>
    </row>
    <row r="197" spans="1:8" s="156" customFormat="1" ht="22.5">
      <c r="A197" s="173" t="s">
        <v>608</v>
      </c>
      <c r="B197" s="173" t="s">
        <v>459</v>
      </c>
      <c r="C197" s="173" t="s">
        <v>646</v>
      </c>
      <c r="D197" s="173"/>
      <c r="E197" s="190" t="s">
        <v>647</v>
      </c>
      <c r="F197" s="176">
        <v>5884.6</v>
      </c>
      <c r="G197" s="176">
        <v>0</v>
      </c>
      <c r="H197" s="176">
        <v>5884.6</v>
      </c>
    </row>
    <row r="198" spans="1:8" s="156" customFormat="1" ht="11.25">
      <c r="A198" s="177" t="s">
        <v>608</v>
      </c>
      <c r="B198" s="177" t="s">
        <v>459</v>
      </c>
      <c r="C198" s="177" t="s">
        <v>646</v>
      </c>
      <c r="D198" s="177" t="s">
        <v>516</v>
      </c>
      <c r="E198" s="137" t="s">
        <v>517</v>
      </c>
      <c r="F198" s="186">
        <v>5884.6</v>
      </c>
      <c r="G198" s="186">
        <v>0</v>
      </c>
      <c r="H198" s="186">
        <v>5884.6</v>
      </c>
    </row>
    <row r="199" spans="1:8" s="188" customFormat="1" ht="11.25">
      <c r="A199" s="169" t="s">
        <v>608</v>
      </c>
      <c r="B199" s="169" t="s">
        <v>459</v>
      </c>
      <c r="C199" s="169" t="s">
        <v>547</v>
      </c>
      <c r="D199" s="169"/>
      <c r="E199" s="192" t="s">
        <v>548</v>
      </c>
      <c r="F199" s="172">
        <v>1500</v>
      </c>
      <c r="G199" s="172">
        <v>0</v>
      </c>
      <c r="H199" s="172">
        <v>1500</v>
      </c>
    </row>
    <row r="200" spans="1:8" s="188" customFormat="1" ht="22.5">
      <c r="A200" s="173" t="s">
        <v>608</v>
      </c>
      <c r="B200" s="173" t="s">
        <v>459</v>
      </c>
      <c r="C200" s="173" t="s">
        <v>648</v>
      </c>
      <c r="D200" s="173"/>
      <c r="E200" s="190" t="s">
        <v>649</v>
      </c>
      <c r="F200" s="176">
        <v>1500</v>
      </c>
      <c r="G200" s="176">
        <v>0</v>
      </c>
      <c r="H200" s="176">
        <v>1500</v>
      </c>
    </row>
    <row r="201" spans="1:8" s="188" customFormat="1" ht="11.25">
      <c r="A201" s="177" t="s">
        <v>608</v>
      </c>
      <c r="B201" s="177" t="s">
        <v>459</v>
      </c>
      <c r="C201" s="177" t="s">
        <v>648</v>
      </c>
      <c r="D201" s="177" t="s">
        <v>516</v>
      </c>
      <c r="E201" s="137" t="s">
        <v>517</v>
      </c>
      <c r="F201" s="186">
        <v>1500</v>
      </c>
      <c r="G201" s="186">
        <v>0</v>
      </c>
      <c r="H201" s="186">
        <v>1500</v>
      </c>
    </row>
    <row r="202" spans="1:8" s="156" customFormat="1" ht="11.25">
      <c r="A202" s="212" t="s">
        <v>608</v>
      </c>
      <c r="B202" s="212" t="s">
        <v>459</v>
      </c>
      <c r="C202" s="212" t="s">
        <v>524</v>
      </c>
      <c r="D202" s="212"/>
      <c r="E202" s="192" t="s">
        <v>525</v>
      </c>
      <c r="F202" s="172">
        <v>547.1</v>
      </c>
      <c r="G202" s="172">
        <v>0</v>
      </c>
      <c r="H202" s="172">
        <v>547.1</v>
      </c>
    </row>
    <row r="203" spans="1:8" s="156" customFormat="1" ht="22.5">
      <c r="A203" s="214" t="s">
        <v>608</v>
      </c>
      <c r="B203" s="214" t="s">
        <v>459</v>
      </c>
      <c r="C203" s="214" t="s">
        <v>650</v>
      </c>
      <c r="D203" s="214"/>
      <c r="E203" s="190" t="s">
        <v>651</v>
      </c>
      <c r="F203" s="176">
        <v>547.1</v>
      </c>
      <c r="G203" s="176">
        <v>0</v>
      </c>
      <c r="H203" s="176">
        <v>547.1</v>
      </c>
    </row>
    <row r="204" spans="1:8" s="156" customFormat="1" ht="11.25">
      <c r="A204" s="217" t="s">
        <v>608</v>
      </c>
      <c r="B204" s="217" t="s">
        <v>459</v>
      </c>
      <c r="C204" s="217" t="s">
        <v>650</v>
      </c>
      <c r="D204" s="217" t="s">
        <v>516</v>
      </c>
      <c r="E204" s="137" t="s">
        <v>517</v>
      </c>
      <c r="F204" s="186">
        <v>547.1</v>
      </c>
      <c r="G204" s="186">
        <v>0</v>
      </c>
      <c r="H204" s="186">
        <v>547.1</v>
      </c>
    </row>
    <row r="205" spans="1:8" s="188" customFormat="1" ht="10.5">
      <c r="A205" s="206">
        <v>312</v>
      </c>
      <c r="B205" s="165" t="s">
        <v>461</v>
      </c>
      <c r="C205" s="165"/>
      <c r="D205" s="165"/>
      <c r="E205" s="219" t="s">
        <v>462</v>
      </c>
      <c r="F205" s="168">
        <v>1100</v>
      </c>
      <c r="G205" s="168">
        <v>0</v>
      </c>
      <c r="H205" s="168">
        <v>1100</v>
      </c>
    </row>
    <row r="206" spans="1:8" s="156" customFormat="1" ht="11.25">
      <c r="A206" s="169">
        <v>312</v>
      </c>
      <c r="B206" s="169" t="s">
        <v>461</v>
      </c>
      <c r="C206" s="169" t="s">
        <v>652</v>
      </c>
      <c r="D206" s="169"/>
      <c r="E206" s="192" t="s">
        <v>653</v>
      </c>
      <c r="F206" s="172">
        <v>900</v>
      </c>
      <c r="G206" s="172">
        <v>0</v>
      </c>
      <c r="H206" s="172">
        <v>900</v>
      </c>
    </row>
    <row r="207" spans="1:8" s="156" customFormat="1" ht="22.5">
      <c r="A207" s="173">
        <v>312</v>
      </c>
      <c r="B207" s="173" t="s">
        <v>461</v>
      </c>
      <c r="C207" s="173" t="s">
        <v>654</v>
      </c>
      <c r="D207" s="173"/>
      <c r="E207" s="190" t="s">
        <v>655</v>
      </c>
      <c r="F207" s="176">
        <v>900</v>
      </c>
      <c r="G207" s="176">
        <v>0</v>
      </c>
      <c r="H207" s="176">
        <v>900</v>
      </c>
    </row>
    <row r="208" spans="1:8" s="156" customFormat="1" ht="11.25">
      <c r="A208" s="177">
        <v>312</v>
      </c>
      <c r="B208" s="177" t="s">
        <v>461</v>
      </c>
      <c r="C208" s="177" t="s">
        <v>654</v>
      </c>
      <c r="D208" s="177" t="s">
        <v>630</v>
      </c>
      <c r="E208" s="137" t="s">
        <v>631</v>
      </c>
      <c r="F208" s="186">
        <v>900</v>
      </c>
      <c r="G208" s="186">
        <v>0</v>
      </c>
      <c r="H208" s="186">
        <v>900</v>
      </c>
    </row>
    <row r="209" spans="1:8" s="156" customFormat="1" ht="11.25">
      <c r="A209" s="169">
        <v>312</v>
      </c>
      <c r="B209" s="169" t="s">
        <v>461</v>
      </c>
      <c r="C209" s="169" t="s">
        <v>524</v>
      </c>
      <c r="D209" s="169"/>
      <c r="E209" s="192" t="s">
        <v>525</v>
      </c>
      <c r="F209" s="172">
        <v>200</v>
      </c>
      <c r="G209" s="172">
        <v>0</v>
      </c>
      <c r="H209" s="172">
        <v>200</v>
      </c>
    </row>
    <row r="210" spans="1:8" s="156" customFormat="1" ht="22.5">
      <c r="A210" s="173">
        <v>312</v>
      </c>
      <c r="B210" s="173" t="s">
        <v>461</v>
      </c>
      <c r="C210" s="173" t="s">
        <v>656</v>
      </c>
      <c r="D210" s="173"/>
      <c r="E210" s="190" t="s">
        <v>657</v>
      </c>
      <c r="F210" s="176">
        <v>200</v>
      </c>
      <c r="G210" s="176">
        <v>0</v>
      </c>
      <c r="H210" s="176">
        <v>200</v>
      </c>
    </row>
    <row r="211" spans="1:8" s="156" customFormat="1" ht="11.25">
      <c r="A211" s="177">
        <v>312</v>
      </c>
      <c r="B211" s="177" t="s">
        <v>461</v>
      </c>
      <c r="C211" s="177" t="s">
        <v>656</v>
      </c>
      <c r="D211" s="177" t="s">
        <v>516</v>
      </c>
      <c r="E211" s="137" t="s">
        <v>517</v>
      </c>
      <c r="F211" s="186">
        <v>200</v>
      </c>
      <c r="G211" s="186">
        <v>0</v>
      </c>
      <c r="H211" s="186">
        <v>200</v>
      </c>
    </row>
    <row r="212" spans="1:8" s="188" customFormat="1" ht="10.5">
      <c r="A212" s="165" t="s">
        <v>608</v>
      </c>
      <c r="B212" s="165" t="s">
        <v>463</v>
      </c>
      <c r="C212" s="165"/>
      <c r="D212" s="165"/>
      <c r="E212" s="219" t="s">
        <v>464</v>
      </c>
      <c r="F212" s="168">
        <v>82981.7</v>
      </c>
      <c r="G212" s="168">
        <v>0</v>
      </c>
      <c r="H212" s="168">
        <v>82981.7</v>
      </c>
    </row>
    <row r="213" spans="1:8" s="156" customFormat="1" ht="11.25">
      <c r="A213" s="169" t="s">
        <v>608</v>
      </c>
      <c r="B213" s="169" t="s">
        <v>463</v>
      </c>
      <c r="C213" s="169" t="s">
        <v>547</v>
      </c>
      <c r="D213" s="169"/>
      <c r="E213" s="192" t="s">
        <v>548</v>
      </c>
      <c r="F213" s="172">
        <v>8000</v>
      </c>
      <c r="G213" s="172">
        <v>0</v>
      </c>
      <c r="H213" s="172">
        <v>8000</v>
      </c>
    </row>
    <row r="214" spans="1:8" s="156" customFormat="1" ht="22.5">
      <c r="A214" s="173" t="s">
        <v>608</v>
      </c>
      <c r="B214" s="173" t="s">
        <v>463</v>
      </c>
      <c r="C214" s="173" t="s">
        <v>658</v>
      </c>
      <c r="D214" s="173"/>
      <c r="E214" s="190" t="s">
        <v>659</v>
      </c>
      <c r="F214" s="176">
        <v>8000</v>
      </c>
      <c r="G214" s="176">
        <v>0</v>
      </c>
      <c r="H214" s="176">
        <v>8000</v>
      </c>
    </row>
    <row r="215" spans="1:8" s="156" customFormat="1" ht="11.25">
      <c r="A215" s="177" t="s">
        <v>608</v>
      </c>
      <c r="B215" s="177" t="s">
        <v>463</v>
      </c>
      <c r="C215" s="177" t="s">
        <v>658</v>
      </c>
      <c r="D215" s="177" t="s">
        <v>516</v>
      </c>
      <c r="E215" s="137" t="s">
        <v>517</v>
      </c>
      <c r="F215" s="186">
        <v>8000</v>
      </c>
      <c r="G215" s="186">
        <v>0</v>
      </c>
      <c r="H215" s="186">
        <v>8000</v>
      </c>
    </row>
    <row r="216" spans="1:8" s="156" customFormat="1" ht="11.25">
      <c r="A216" s="169" t="s">
        <v>608</v>
      </c>
      <c r="B216" s="169" t="s">
        <v>463</v>
      </c>
      <c r="C216" s="169" t="s">
        <v>575</v>
      </c>
      <c r="D216" s="169"/>
      <c r="E216" s="192" t="s">
        <v>576</v>
      </c>
      <c r="F216" s="172">
        <v>45173.7</v>
      </c>
      <c r="G216" s="172">
        <v>0</v>
      </c>
      <c r="H216" s="172">
        <v>45173.7</v>
      </c>
    </row>
    <row r="217" spans="1:8" s="156" customFormat="1" ht="22.5">
      <c r="A217" s="173" t="s">
        <v>608</v>
      </c>
      <c r="B217" s="173" t="s">
        <v>463</v>
      </c>
      <c r="C217" s="173" t="s">
        <v>660</v>
      </c>
      <c r="D217" s="173"/>
      <c r="E217" s="190" t="s">
        <v>661</v>
      </c>
      <c r="F217" s="176">
        <v>45173.7</v>
      </c>
      <c r="G217" s="176">
        <v>0</v>
      </c>
      <c r="H217" s="176">
        <v>45173.7</v>
      </c>
    </row>
    <row r="218" spans="1:8" s="156" customFormat="1" ht="22.5">
      <c r="A218" s="177" t="s">
        <v>608</v>
      </c>
      <c r="B218" s="177" t="s">
        <v>463</v>
      </c>
      <c r="C218" s="177" t="s">
        <v>662</v>
      </c>
      <c r="D218" s="177"/>
      <c r="E218" s="137" t="s">
        <v>663</v>
      </c>
      <c r="F218" s="186">
        <v>14582.9</v>
      </c>
      <c r="G218" s="186">
        <v>0</v>
      </c>
      <c r="H218" s="186">
        <v>14582.9</v>
      </c>
    </row>
    <row r="219" spans="1:8" s="156" customFormat="1" ht="11.25">
      <c r="A219" s="177" t="s">
        <v>608</v>
      </c>
      <c r="B219" s="177" t="s">
        <v>463</v>
      </c>
      <c r="C219" s="177" t="s">
        <v>662</v>
      </c>
      <c r="D219" s="177" t="s">
        <v>516</v>
      </c>
      <c r="E219" s="137" t="s">
        <v>517</v>
      </c>
      <c r="F219" s="186">
        <v>14582.9</v>
      </c>
      <c r="G219" s="186">
        <v>0</v>
      </c>
      <c r="H219" s="186">
        <v>14582.9</v>
      </c>
    </row>
    <row r="220" spans="1:8" s="156" customFormat="1" ht="11.25">
      <c r="A220" s="177" t="s">
        <v>608</v>
      </c>
      <c r="B220" s="177" t="s">
        <v>463</v>
      </c>
      <c r="C220" s="177" t="s">
        <v>664</v>
      </c>
      <c r="D220" s="177"/>
      <c r="E220" s="137" t="s">
        <v>665</v>
      </c>
      <c r="F220" s="186">
        <v>27885</v>
      </c>
      <c r="G220" s="186">
        <v>0</v>
      </c>
      <c r="H220" s="186">
        <v>27885</v>
      </c>
    </row>
    <row r="221" spans="1:8" s="156" customFormat="1" ht="11.25">
      <c r="A221" s="177" t="s">
        <v>608</v>
      </c>
      <c r="B221" s="177" t="s">
        <v>463</v>
      </c>
      <c r="C221" s="177" t="s">
        <v>664</v>
      </c>
      <c r="D221" s="177" t="s">
        <v>516</v>
      </c>
      <c r="E221" s="137" t="s">
        <v>517</v>
      </c>
      <c r="F221" s="186">
        <v>27885</v>
      </c>
      <c r="G221" s="186">
        <v>0</v>
      </c>
      <c r="H221" s="186">
        <v>27885</v>
      </c>
    </row>
    <row r="222" spans="1:8" s="156" customFormat="1" ht="22.5">
      <c r="A222" s="177" t="s">
        <v>608</v>
      </c>
      <c r="B222" s="177" t="s">
        <v>463</v>
      </c>
      <c r="C222" s="177" t="s">
        <v>666</v>
      </c>
      <c r="D222" s="177"/>
      <c r="E222" s="137" t="s">
        <v>667</v>
      </c>
      <c r="F222" s="186">
        <v>2705.8</v>
      </c>
      <c r="G222" s="186">
        <v>0</v>
      </c>
      <c r="H222" s="186">
        <v>2705.8</v>
      </c>
    </row>
    <row r="223" spans="1:8" s="156" customFormat="1" ht="11.25">
      <c r="A223" s="177" t="s">
        <v>608</v>
      </c>
      <c r="B223" s="177" t="s">
        <v>463</v>
      </c>
      <c r="C223" s="177" t="s">
        <v>666</v>
      </c>
      <c r="D223" s="177" t="s">
        <v>516</v>
      </c>
      <c r="E223" s="137" t="s">
        <v>517</v>
      </c>
      <c r="F223" s="186">
        <v>2705.8</v>
      </c>
      <c r="G223" s="186">
        <v>0</v>
      </c>
      <c r="H223" s="186">
        <v>2705.8</v>
      </c>
    </row>
    <row r="224" spans="1:8" s="156" customFormat="1" ht="11.25">
      <c r="A224" s="169" t="s">
        <v>608</v>
      </c>
      <c r="B224" s="169" t="s">
        <v>463</v>
      </c>
      <c r="C224" s="169" t="s">
        <v>524</v>
      </c>
      <c r="D224" s="169"/>
      <c r="E224" s="192" t="s">
        <v>525</v>
      </c>
      <c r="F224" s="172">
        <v>29808</v>
      </c>
      <c r="G224" s="172">
        <v>0</v>
      </c>
      <c r="H224" s="172">
        <v>29808</v>
      </c>
    </row>
    <row r="225" spans="1:8" s="156" customFormat="1" ht="22.5">
      <c r="A225" s="173" t="s">
        <v>608</v>
      </c>
      <c r="B225" s="173" t="s">
        <v>463</v>
      </c>
      <c r="C225" s="173" t="s">
        <v>650</v>
      </c>
      <c r="D225" s="173"/>
      <c r="E225" s="190" t="s">
        <v>651</v>
      </c>
      <c r="F225" s="176">
        <v>23437</v>
      </c>
      <c r="G225" s="176">
        <v>0</v>
      </c>
      <c r="H225" s="176">
        <v>23437</v>
      </c>
    </row>
    <row r="226" spans="1:8" s="156" customFormat="1" ht="11.25">
      <c r="A226" s="177" t="s">
        <v>608</v>
      </c>
      <c r="B226" s="177" t="s">
        <v>463</v>
      </c>
      <c r="C226" s="177" t="s">
        <v>650</v>
      </c>
      <c r="D226" s="177" t="s">
        <v>630</v>
      </c>
      <c r="E226" s="137" t="s">
        <v>631</v>
      </c>
      <c r="F226" s="186">
        <v>1000</v>
      </c>
      <c r="G226" s="186">
        <v>0</v>
      </c>
      <c r="H226" s="186">
        <v>1000</v>
      </c>
    </row>
    <row r="227" spans="1:8" s="156" customFormat="1" ht="11.25">
      <c r="A227" s="177" t="s">
        <v>608</v>
      </c>
      <c r="B227" s="177" t="s">
        <v>463</v>
      </c>
      <c r="C227" s="177" t="s">
        <v>650</v>
      </c>
      <c r="D227" s="177" t="s">
        <v>516</v>
      </c>
      <c r="E227" s="137" t="s">
        <v>517</v>
      </c>
      <c r="F227" s="186">
        <v>22437</v>
      </c>
      <c r="G227" s="186">
        <v>0</v>
      </c>
      <c r="H227" s="186">
        <v>22437</v>
      </c>
    </row>
    <row r="228" spans="1:8" s="156" customFormat="1" ht="33.75">
      <c r="A228" s="173" t="s">
        <v>608</v>
      </c>
      <c r="B228" s="173" t="s">
        <v>463</v>
      </c>
      <c r="C228" s="173" t="s">
        <v>553</v>
      </c>
      <c r="D228" s="173"/>
      <c r="E228" s="190" t="s">
        <v>668</v>
      </c>
      <c r="F228" s="176">
        <v>6371</v>
      </c>
      <c r="G228" s="176">
        <v>0</v>
      </c>
      <c r="H228" s="176">
        <v>6371</v>
      </c>
    </row>
    <row r="229" spans="1:8" s="156" customFormat="1" ht="11.25">
      <c r="A229" s="177" t="s">
        <v>608</v>
      </c>
      <c r="B229" s="177" t="s">
        <v>463</v>
      </c>
      <c r="C229" s="177" t="s">
        <v>553</v>
      </c>
      <c r="D229" s="177" t="s">
        <v>545</v>
      </c>
      <c r="E229" s="137" t="s">
        <v>546</v>
      </c>
      <c r="F229" s="186">
        <v>6371</v>
      </c>
      <c r="G229" s="186">
        <v>0</v>
      </c>
      <c r="H229" s="186">
        <v>6371</v>
      </c>
    </row>
    <row r="230" spans="1:8" s="188" customFormat="1" ht="10.5">
      <c r="A230" s="165">
        <v>312</v>
      </c>
      <c r="B230" s="165" t="s">
        <v>465</v>
      </c>
      <c r="C230" s="165"/>
      <c r="D230" s="165"/>
      <c r="E230" s="167" t="s">
        <v>466</v>
      </c>
      <c r="F230" s="168">
        <v>1343</v>
      </c>
      <c r="G230" s="168">
        <v>0</v>
      </c>
      <c r="H230" s="168">
        <v>1343</v>
      </c>
    </row>
    <row r="231" spans="1:8" s="188" customFormat="1" ht="11.25">
      <c r="A231" s="169" t="s">
        <v>608</v>
      </c>
      <c r="B231" s="169" t="s">
        <v>465</v>
      </c>
      <c r="C231" s="169" t="s">
        <v>547</v>
      </c>
      <c r="D231" s="228"/>
      <c r="E231" s="192" t="s">
        <v>548</v>
      </c>
      <c r="F231" s="172">
        <v>393</v>
      </c>
      <c r="G231" s="172">
        <v>0</v>
      </c>
      <c r="H231" s="172">
        <v>393</v>
      </c>
    </row>
    <row r="232" spans="1:8" s="188" customFormat="1" ht="33.75">
      <c r="A232" s="173" t="s">
        <v>608</v>
      </c>
      <c r="B232" s="173" t="s">
        <v>465</v>
      </c>
      <c r="C232" s="173" t="s">
        <v>669</v>
      </c>
      <c r="D232" s="173"/>
      <c r="E232" s="190" t="s">
        <v>670</v>
      </c>
      <c r="F232" s="176">
        <v>393</v>
      </c>
      <c r="G232" s="176">
        <v>0</v>
      </c>
      <c r="H232" s="176">
        <v>393</v>
      </c>
    </row>
    <row r="233" spans="1:8" s="188" customFormat="1" ht="11.25">
      <c r="A233" s="177" t="s">
        <v>608</v>
      </c>
      <c r="B233" s="177" t="s">
        <v>465</v>
      </c>
      <c r="C233" s="177" t="s">
        <v>669</v>
      </c>
      <c r="D233" s="177" t="s">
        <v>630</v>
      </c>
      <c r="E233" s="137" t="s">
        <v>517</v>
      </c>
      <c r="F233" s="186">
        <v>309.2</v>
      </c>
      <c r="G233" s="186">
        <v>0</v>
      </c>
      <c r="H233" s="186">
        <v>309.2</v>
      </c>
    </row>
    <row r="234" spans="1:8" s="188" customFormat="1" ht="11.25">
      <c r="A234" s="177" t="s">
        <v>608</v>
      </c>
      <c r="B234" s="177" t="s">
        <v>465</v>
      </c>
      <c r="C234" s="177" t="s">
        <v>669</v>
      </c>
      <c r="D234" s="177" t="s">
        <v>516</v>
      </c>
      <c r="E234" s="137" t="s">
        <v>631</v>
      </c>
      <c r="F234" s="186">
        <v>83.8</v>
      </c>
      <c r="G234" s="186">
        <v>0</v>
      </c>
      <c r="H234" s="186">
        <v>83.8</v>
      </c>
    </row>
    <row r="235" spans="1:8" s="156" customFormat="1" ht="11.25">
      <c r="A235" s="169">
        <v>312</v>
      </c>
      <c r="B235" s="169" t="s">
        <v>465</v>
      </c>
      <c r="C235" s="169" t="s">
        <v>524</v>
      </c>
      <c r="D235" s="169"/>
      <c r="E235" s="192" t="s">
        <v>525</v>
      </c>
      <c r="F235" s="172">
        <v>950</v>
      </c>
      <c r="G235" s="172">
        <v>0</v>
      </c>
      <c r="H235" s="172">
        <v>950</v>
      </c>
    </row>
    <row r="236" spans="1:8" s="156" customFormat="1" ht="33.75">
      <c r="A236" s="173">
        <v>312</v>
      </c>
      <c r="B236" s="173" t="s">
        <v>465</v>
      </c>
      <c r="C236" s="173" t="s">
        <v>671</v>
      </c>
      <c r="D236" s="173"/>
      <c r="E236" s="190" t="s">
        <v>672</v>
      </c>
      <c r="F236" s="176">
        <v>950</v>
      </c>
      <c r="G236" s="176">
        <v>0</v>
      </c>
      <c r="H236" s="176">
        <v>950</v>
      </c>
    </row>
    <row r="237" spans="1:8" s="156" customFormat="1" ht="11.25">
      <c r="A237" s="177">
        <v>312</v>
      </c>
      <c r="B237" s="177" t="s">
        <v>465</v>
      </c>
      <c r="C237" s="177" t="s">
        <v>671</v>
      </c>
      <c r="D237" s="177" t="s">
        <v>630</v>
      </c>
      <c r="E237" s="137" t="s">
        <v>631</v>
      </c>
      <c r="F237" s="186">
        <v>755</v>
      </c>
      <c r="G237" s="186">
        <v>0</v>
      </c>
      <c r="H237" s="186">
        <v>755</v>
      </c>
    </row>
    <row r="238" spans="1:8" s="156" customFormat="1" ht="11.25">
      <c r="A238" s="177" t="s">
        <v>608</v>
      </c>
      <c r="B238" s="177" t="s">
        <v>465</v>
      </c>
      <c r="C238" s="177" t="s">
        <v>671</v>
      </c>
      <c r="D238" s="177" t="s">
        <v>516</v>
      </c>
      <c r="E238" s="137" t="s">
        <v>517</v>
      </c>
      <c r="F238" s="186">
        <v>195</v>
      </c>
      <c r="G238" s="186">
        <v>0</v>
      </c>
      <c r="H238" s="186">
        <v>195</v>
      </c>
    </row>
    <row r="239" spans="1:8" s="188" customFormat="1" ht="10.5">
      <c r="A239" s="208">
        <v>312</v>
      </c>
      <c r="B239" s="208" t="s">
        <v>226</v>
      </c>
      <c r="C239" s="208"/>
      <c r="D239" s="208"/>
      <c r="E239" s="209" t="s">
        <v>467</v>
      </c>
      <c r="F239" s="229">
        <v>220209.7</v>
      </c>
      <c r="G239" s="229">
        <v>8805.7</v>
      </c>
      <c r="H239" s="229">
        <v>229015.4</v>
      </c>
    </row>
    <row r="240" spans="1:8" s="188" customFormat="1" ht="10.5">
      <c r="A240" s="206">
        <v>312</v>
      </c>
      <c r="B240" s="206" t="s">
        <v>468</v>
      </c>
      <c r="C240" s="206"/>
      <c r="D240" s="206"/>
      <c r="E240" s="210" t="s">
        <v>469</v>
      </c>
      <c r="F240" s="230">
        <v>72103.2</v>
      </c>
      <c r="G240" s="230">
        <v>1233.1</v>
      </c>
      <c r="H240" s="230">
        <v>73336.3</v>
      </c>
    </row>
    <row r="241" spans="1:8" s="232" customFormat="1" ht="11.25">
      <c r="A241" s="169" t="s">
        <v>608</v>
      </c>
      <c r="B241" s="169" t="s">
        <v>468</v>
      </c>
      <c r="C241" s="169" t="s">
        <v>599</v>
      </c>
      <c r="D241" s="231"/>
      <c r="E241" s="192" t="s">
        <v>447</v>
      </c>
      <c r="F241" s="172">
        <v>1253.7</v>
      </c>
      <c r="G241" s="172">
        <v>0</v>
      </c>
      <c r="H241" s="172">
        <v>1253.7</v>
      </c>
    </row>
    <row r="242" spans="1:8" s="232" customFormat="1" ht="22.5">
      <c r="A242" s="173" t="s">
        <v>608</v>
      </c>
      <c r="B242" s="173" t="s">
        <v>468</v>
      </c>
      <c r="C242" s="173" t="s">
        <v>673</v>
      </c>
      <c r="D242" s="233"/>
      <c r="E242" s="190" t="s">
        <v>327</v>
      </c>
      <c r="F242" s="176">
        <v>1253.7</v>
      </c>
      <c r="G242" s="176">
        <v>0</v>
      </c>
      <c r="H242" s="176">
        <v>1253.7</v>
      </c>
    </row>
    <row r="243" spans="1:8" s="232" customFormat="1" ht="11.25">
      <c r="A243" s="199" t="s">
        <v>608</v>
      </c>
      <c r="B243" s="199" t="s">
        <v>468</v>
      </c>
      <c r="C243" s="199" t="s">
        <v>673</v>
      </c>
      <c r="D243" s="199" t="s">
        <v>516</v>
      </c>
      <c r="E243" s="200" t="s">
        <v>517</v>
      </c>
      <c r="F243" s="201">
        <v>1253.7</v>
      </c>
      <c r="G243" s="201">
        <v>0</v>
      </c>
      <c r="H243" s="201">
        <v>1253.7</v>
      </c>
    </row>
    <row r="244" spans="1:8" s="156" customFormat="1" ht="22.5">
      <c r="A244" s="212">
        <v>312</v>
      </c>
      <c r="B244" s="212" t="s">
        <v>468</v>
      </c>
      <c r="C244" s="212" t="s">
        <v>674</v>
      </c>
      <c r="D244" s="212"/>
      <c r="E244" s="213" t="s">
        <v>0</v>
      </c>
      <c r="F244" s="234">
        <v>34485.7</v>
      </c>
      <c r="G244" s="234">
        <v>0</v>
      </c>
      <c r="H244" s="234">
        <v>34485.7</v>
      </c>
    </row>
    <row r="245" spans="1:8" s="156" customFormat="1" ht="33.75">
      <c r="A245" s="214" t="s">
        <v>608</v>
      </c>
      <c r="B245" s="214" t="s">
        <v>468</v>
      </c>
      <c r="C245" s="214" t="s">
        <v>1</v>
      </c>
      <c r="D245" s="214"/>
      <c r="E245" s="235" t="s">
        <v>2</v>
      </c>
      <c r="F245" s="236">
        <v>23886.2</v>
      </c>
      <c r="G245" s="236">
        <v>0</v>
      </c>
      <c r="H245" s="236">
        <v>23886.2</v>
      </c>
    </row>
    <row r="246" spans="1:8" s="156" customFormat="1" ht="11.25">
      <c r="A246" s="217" t="s">
        <v>608</v>
      </c>
      <c r="B246" s="217" t="s">
        <v>468</v>
      </c>
      <c r="C246" s="217" t="s">
        <v>3</v>
      </c>
      <c r="D246" s="217"/>
      <c r="E246" s="237" t="s">
        <v>4</v>
      </c>
      <c r="F246" s="238">
        <v>10663.7</v>
      </c>
      <c r="G246" s="238">
        <v>0</v>
      </c>
      <c r="H246" s="238">
        <v>10663.7</v>
      </c>
    </row>
    <row r="247" spans="1:8" s="156" customFormat="1" ht="11.25">
      <c r="A247" s="217" t="s">
        <v>608</v>
      </c>
      <c r="B247" s="217" t="s">
        <v>468</v>
      </c>
      <c r="C247" s="217" t="s">
        <v>3</v>
      </c>
      <c r="D247" s="217" t="s">
        <v>630</v>
      </c>
      <c r="E247" s="237" t="s">
        <v>631</v>
      </c>
      <c r="F247" s="238">
        <v>10663.7</v>
      </c>
      <c r="G247" s="238">
        <v>0</v>
      </c>
      <c r="H247" s="238">
        <v>10663.7</v>
      </c>
    </row>
    <row r="248" spans="1:8" s="156" customFormat="1" ht="22.5">
      <c r="A248" s="217" t="s">
        <v>608</v>
      </c>
      <c r="B248" s="217" t="s">
        <v>468</v>
      </c>
      <c r="C248" s="217" t="s">
        <v>5</v>
      </c>
      <c r="D248" s="217"/>
      <c r="E248" s="218" t="s">
        <v>6</v>
      </c>
      <c r="F248" s="238">
        <v>13222.5</v>
      </c>
      <c r="G248" s="238">
        <v>0</v>
      </c>
      <c r="H248" s="238">
        <v>13222.5</v>
      </c>
    </row>
    <row r="249" spans="1:8" s="156" customFormat="1" ht="11.25">
      <c r="A249" s="217" t="s">
        <v>608</v>
      </c>
      <c r="B249" s="217" t="s">
        <v>468</v>
      </c>
      <c r="C249" s="217" t="s">
        <v>5</v>
      </c>
      <c r="D249" s="217" t="s">
        <v>7</v>
      </c>
      <c r="E249" s="218" t="s">
        <v>8</v>
      </c>
      <c r="F249" s="238">
        <v>13222.5</v>
      </c>
      <c r="G249" s="238">
        <v>0</v>
      </c>
      <c r="H249" s="238">
        <v>13222.5</v>
      </c>
    </row>
    <row r="250" spans="1:8" s="156" customFormat="1" ht="22.5">
      <c r="A250" s="214">
        <v>312</v>
      </c>
      <c r="B250" s="214" t="s">
        <v>468</v>
      </c>
      <c r="C250" s="214" t="s">
        <v>9</v>
      </c>
      <c r="D250" s="214"/>
      <c r="E250" s="215" t="s">
        <v>10</v>
      </c>
      <c r="F250" s="236">
        <v>10599.5</v>
      </c>
      <c r="G250" s="236">
        <v>0</v>
      </c>
      <c r="H250" s="236">
        <v>10599.5</v>
      </c>
    </row>
    <row r="251" spans="1:8" s="156" customFormat="1" ht="11.25">
      <c r="A251" s="217">
        <v>312</v>
      </c>
      <c r="B251" s="217" t="s">
        <v>468</v>
      </c>
      <c r="C251" s="217" t="s">
        <v>11</v>
      </c>
      <c r="D251" s="217"/>
      <c r="E251" s="218" t="s">
        <v>4</v>
      </c>
      <c r="F251" s="238">
        <v>8741.6</v>
      </c>
      <c r="G251" s="238">
        <v>0</v>
      </c>
      <c r="H251" s="238">
        <v>8741.6</v>
      </c>
    </row>
    <row r="252" spans="1:8" s="164" customFormat="1" ht="11.25">
      <c r="A252" s="177">
        <v>312</v>
      </c>
      <c r="B252" s="177" t="s">
        <v>468</v>
      </c>
      <c r="C252" s="177" t="s">
        <v>11</v>
      </c>
      <c r="D252" s="177" t="s">
        <v>630</v>
      </c>
      <c r="E252" s="134" t="s">
        <v>631</v>
      </c>
      <c r="F252" s="186">
        <v>8741.6</v>
      </c>
      <c r="G252" s="186">
        <v>0</v>
      </c>
      <c r="H252" s="186">
        <v>8741.6</v>
      </c>
    </row>
    <row r="253" spans="1:8" s="164" customFormat="1" ht="11.25">
      <c r="A253" s="177">
        <v>312</v>
      </c>
      <c r="B253" s="177" t="s">
        <v>468</v>
      </c>
      <c r="C253" s="177" t="s">
        <v>12</v>
      </c>
      <c r="D253" s="177"/>
      <c r="E253" s="134" t="s">
        <v>13</v>
      </c>
      <c r="F253" s="186">
        <v>0</v>
      </c>
      <c r="G253" s="186">
        <v>0</v>
      </c>
      <c r="H253" s="186">
        <v>0</v>
      </c>
    </row>
    <row r="254" spans="1:8" s="164" customFormat="1" ht="11.25">
      <c r="A254" s="177">
        <v>312</v>
      </c>
      <c r="B254" s="177" t="s">
        <v>468</v>
      </c>
      <c r="C254" s="177" t="s">
        <v>12</v>
      </c>
      <c r="D254" s="177" t="s">
        <v>545</v>
      </c>
      <c r="E254" s="134" t="s">
        <v>546</v>
      </c>
      <c r="F254" s="186">
        <v>0</v>
      </c>
      <c r="G254" s="186">
        <v>0</v>
      </c>
      <c r="H254" s="186">
        <v>0</v>
      </c>
    </row>
    <row r="255" spans="1:8" s="164" customFormat="1" ht="22.5">
      <c r="A255" s="177" t="s">
        <v>608</v>
      </c>
      <c r="B255" s="217" t="s">
        <v>468</v>
      </c>
      <c r="C255" s="217" t="s">
        <v>14</v>
      </c>
      <c r="D255" s="217"/>
      <c r="E255" s="218" t="s">
        <v>15</v>
      </c>
      <c r="F255" s="186">
        <v>1857.9</v>
      </c>
      <c r="G255" s="186">
        <v>0</v>
      </c>
      <c r="H255" s="186">
        <v>1857.9</v>
      </c>
    </row>
    <row r="256" spans="1:8" s="164" customFormat="1" ht="11.25">
      <c r="A256" s="177" t="s">
        <v>608</v>
      </c>
      <c r="B256" s="217" t="s">
        <v>468</v>
      </c>
      <c r="C256" s="217" t="s">
        <v>14</v>
      </c>
      <c r="D256" s="217" t="s">
        <v>634</v>
      </c>
      <c r="E256" s="136" t="s">
        <v>635</v>
      </c>
      <c r="F256" s="186">
        <v>1857.9</v>
      </c>
      <c r="G256" s="186">
        <v>0</v>
      </c>
      <c r="H256" s="186">
        <v>1857.9</v>
      </c>
    </row>
    <row r="257" spans="1:8" s="156" customFormat="1" ht="11.25">
      <c r="A257" s="212" t="s">
        <v>608</v>
      </c>
      <c r="B257" s="212" t="s">
        <v>468</v>
      </c>
      <c r="C257" s="212" t="s">
        <v>575</v>
      </c>
      <c r="D257" s="212"/>
      <c r="E257" s="213" t="s">
        <v>576</v>
      </c>
      <c r="F257" s="234">
        <v>7324.1</v>
      </c>
      <c r="G257" s="234">
        <v>0</v>
      </c>
      <c r="H257" s="234">
        <v>7324.1</v>
      </c>
    </row>
    <row r="258" spans="1:8" s="156" customFormat="1" ht="33.75">
      <c r="A258" s="214" t="s">
        <v>608</v>
      </c>
      <c r="B258" s="214" t="s">
        <v>468</v>
      </c>
      <c r="C258" s="214" t="s">
        <v>583</v>
      </c>
      <c r="D258" s="214"/>
      <c r="E258" s="215" t="s">
        <v>584</v>
      </c>
      <c r="F258" s="236">
        <v>7324.1</v>
      </c>
      <c r="G258" s="236">
        <v>0</v>
      </c>
      <c r="H258" s="236">
        <v>7324.1</v>
      </c>
    </row>
    <row r="259" spans="1:8" s="156" customFormat="1" ht="22.5">
      <c r="A259" s="217" t="s">
        <v>608</v>
      </c>
      <c r="B259" s="217" t="s">
        <v>468</v>
      </c>
      <c r="C259" s="217" t="s">
        <v>16</v>
      </c>
      <c r="D259" s="217"/>
      <c r="E259" s="218" t="s">
        <v>17</v>
      </c>
      <c r="F259" s="238">
        <v>7324.1</v>
      </c>
      <c r="G259" s="238">
        <v>0</v>
      </c>
      <c r="H259" s="238">
        <v>7324.1</v>
      </c>
    </row>
    <row r="260" spans="1:8" s="156" customFormat="1" ht="22.5">
      <c r="A260" s="217" t="s">
        <v>608</v>
      </c>
      <c r="B260" s="217" t="s">
        <v>468</v>
      </c>
      <c r="C260" s="217" t="s">
        <v>16</v>
      </c>
      <c r="D260" s="217" t="s">
        <v>604</v>
      </c>
      <c r="E260" s="218" t="s">
        <v>605</v>
      </c>
      <c r="F260" s="238">
        <v>7324.1</v>
      </c>
      <c r="G260" s="238">
        <v>0</v>
      </c>
      <c r="H260" s="238">
        <v>7324.1</v>
      </c>
    </row>
    <row r="261" spans="1:8" s="156" customFormat="1" ht="11.25">
      <c r="A261" s="212">
        <v>312</v>
      </c>
      <c r="B261" s="212" t="s">
        <v>468</v>
      </c>
      <c r="C261" s="212" t="s">
        <v>524</v>
      </c>
      <c r="D261" s="212"/>
      <c r="E261" s="213" t="s">
        <v>525</v>
      </c>
      <c r="F261" s="234">
        <v>29039.7</v>
      </c>
      <c r="G261" s="234">
        <v>1233.1</v>
      </c>
      <c r="H261" s="234">
        <v>30272.8</v>
      </c>
    </row>
    <row r="262" spans="1:8" s="156" customFormat="1" ht="22.5">
      <c r="A262" s="214" t="s">
        <v>608</v>
      </c>
      <c r="B262" s="214" t="s">
        <v>468</v>
      </c>
      <c r="C262" s="214" t="s">
        <v>18</v>
      </c>
      <c r="D262" s="214"/>
      <c r="E262" s="215" t="s">
        <v>19</v>
      </c>
      <c r="F262" s="236">
        <v>460.1</v>
      </c>
      <c r="G262" s="236">
        <v>0</v>
      </c>
      <c r="H262" s="236">
        <v>460.1</v>
      </c>
    </row>
    <row r="263" spans="1:8" s="156" customFormat="1" ht="11.25">
      <c r="A263" s="217" t="s">
        <v>608</v>
      </c>
      <c r="B263" s="217" t="s">
        <v>468</v>
      </c>
      <c r="C263" s="217" t="s">
        <v>18</v>
      </c>
      <c r="D263" s="217" t="s">
        <v>545</v>
      </c>
      <c r="E263" s="218" t="s">
        <v>546</v>
      </c>
      <c r="F263" s="238">
        <v>460.1</v>
      </c>
      <c r="G263" s="238">
        <v>0</v>
      </c>
      <c r="H263" s="238">
        <v>460.1</v>
      </c>
    </row>
    <row r="264" spans="1:8" s="156" customFormat="1" ht="22.5">
      <c r="A264" s="214">
        <v>312</v>
      </c>
      <c r="B264" s="214" t="s">
        <v>468</v>
      </c>
      <c r="C264" s="214" t="s">
        <v>560</v>
      </c>
      <c r="D264" s="214"/>
      <c r="E264" s="215" t="s">
        <v>561</v>
      </c>
      <c r="F264" s="236">
        <v>26629.2</v>
      </c>
      <c r="G264" s="236">
        <v>1233.1</v>
      </c>
      <c r="H264" s="236">
        <v>27862.3</v>
      </c>
    </row>
    <row r="265" spans="1:8" s="156" customFormat="1" ht="11.25">
      <c r="A265" s="217">
        <v>312</v>
      </c>
      <c r="B265" s="217" t="s">
        <v>468</v>
      </c>
      <c r="C265" s="217" t="s">
        <v>560</v>
      </c>
      <c r="D265" s="217" t="s">
        <v>630</v>
      </c>
      <c r="E265" s="218" t="s">
        <v>631</v>
      </c>
      <c r="F265" s="238">
        <v>5945.1</v>
      </c>
      <c r="G265" s="238">
        <v>1233.1</v>
      </c>
      <c r="H265" s="238">
        <v>7178.2</v>
      </c>
    </row>
    <row r="266" spans="1:8" s="156" customFormat="1" ht="22.5">
      <c r="A266" s="217" t="s">
        <v>608</v>
      </c>
      <c r="B266" s="217" t="s">
        <v>468</v>
      </c>
      <c r="C266" s="217" t="s">
        <v>560</v>
      </c>
      <c r="D266" s="217" t="s">
        <v>604</v>
      </c>
      <c r="E266" s="218" t="s">
        <v>605</v>
      </c>
      <c r="F266" s="238">
        <v>20584.1</v>
      </c>
      <c r="G266" s="238">
        <v>0</v>
      </c>
      <c r="H266" s="238">
        <v>20584.1</v>
      </c>
    </row>
    <row r="267" spans="1:8" s="156" customFormat="1" ht="11.25">
      <c r="A267" s="217" t="s">
        <v>608</v>
      </c>
      <c r="B267" s="217" t="s">
        <v>468</v>
      </c>
      <c r="C267" s="217" t="s">
        <v>560</v>
      </c>
      <c r="D267" s="217" t="s">
        <v>516</v>
      </c>
      <c r="E267" s="218" t="s">
        <v>517</v>
      </c>
      <c r="F267" s="238">
        <v>100</v>
      </c>
      <c r="G267" s="238">
        <v>0</v>
      </c>
      <c r="H267" s="238">
        <v>100</v>
      </c>
    </row>
    <row r="268" spans="1:8" s="156" customFormat="1" ht="22.5">
      <c r="A268" s="214" t="s">
        <v>608</v>
      </c>
      <c r="B268" s="214" t="s">
        <v>468</v>
      </c>
      <c r="C268" s="214" t="s">
        <v>20</v>
      </c>
      <c r="D268" s="214"/>
      <c r="E268" s="215" t="s">
        <v>21</v>
      </c>
      <c r="F268" s="236">
        <v>190.4</v>
      </c>
      <c r="G268" s="236">
        <v>0</v>
      </c>
      <c r="H268" s="236">
        <v>190.4</v>
      </c>
    </row>
    <row r="269" spans="1:8" s="156" customFormat="1" ht="11.25">
      <c r="A269" s="217" t="s">
        <v>608</v>
      </c>
      <c r="B269" s="217" t="s">
        <v>468</v>
      </c>
      <c r="C269" s="217" t="s">
        <v>20</v>
      </c>
      <c r="D269" s="217" t="s">
        <v>630</v>
      </c>
      <c r="E269" s="239" t="s">
        <v>631</v>
      </c>
      <c r="F269" s="238">
        <v>190.4</v>
      </c>
      <c r="G269" s="238">
        <v>0</v>
      </c>
      <c r="H269" s="238">
        <v>190.4</v>
      </c>
    </row>
    <row r="270" spans="1:8" s="156" customFormat="1" ht="33.75">
      <c r="A270" s="214" t="s">
        <v>608</v>
      </c>
      <c r="B270" s="214" t="s">
        <v>468</v>
      </c>
      <c r="C270" s="214" t="s">
        <v>22</v>
      </c>
      <c r="D270" s="214"/>
      <c r="E270" s="215" t="s">
        <v>23</v>
      </c>
      <c r="F270" s="236">
        <v>1760</v>
      </c>
      <c r="G270" s="236">
        <v>0</v>
      </c>
      <c r="H270" s="236">
        <v>1760</v>
      </c>
    </row>
    <row r="271" spans="1:8" s="156" customFormat="1" ht="11.25">
      <c r="A271" s="217" t="s">
        <v>608</v>
      </c>
      <c r="B271" s="217" t="s">
        <v>468</v>
      </c>
      <c r="C271" s="217" t="s">
        <v>22</v>
      </c>
      <c r="D271" s="217" t="s">
        <v>545</v>
      </c>
      <c r="E271" s="218" t="s">
        <v>546</v>
      </c>
      <c r="F271" s="238">
        <v>1760</v>
      </c>
      <c r="G271" s="238">
        <v>0</v>
      </c>
      <c r="H271" s="238">
        <v>1760</v>
      </c>
    </row>
    <row r="272" spans="1:8" s="188" customFormat="1" ht="10.5">
      <c r="A272" s="206">
        <v>312</v>
      </c>
      <c r="B272" s="206" t="s">
        <v>470</v>
      </c>
      <c r="C272" s="206"/>
      <c r="D272" s="206"/>
      <c r="E272" s="210" t="s">
        <v>471</v>
      </c>
      <c r="F272" s="230">
        <v>54263.2</v>
      </c>
      <c r="G272" s="230">
        <v>0</v>
      </c>
      <c r="H272" s="230">
        <v>54263.2</v>
      </c>
    </row>
    <row r="273" spans="1:8" s="156" customFormat="1" ht="11.25">
      <c r="A273" s="212">
        <v>312</v>
      </c>
      <c r="B273" s="212" t="s">
        <v>470</v>
      </c>
      <c r="C273" s="212" t="s">
        <v>24</v>
      </c>
      <c r="D273" s="212"/>
      <c r="E273" s="213" t="s">
        <v>25</v>
      </c>
      <c r="F273" s="234">
        <v>4540</v>
      </c>
      <c r="G273" s="234">
        <v>0</v>
      </c>
      <c r="H273" s="234">
        <v>4540</v>
      </c>
    </row>
    <row r="274" spans="1:8" s="164" customFormat="1" ht="33.75">
      <c r="A274" s="173">
        <v>312</v>
      </c>
      <c r="B274" s="173" t="s">
        <v>470</v>
      </c>
      <c r="C274" s="173" t="s">
        <v>26</v>
      </c>
      <c r="D274" s="173"/>
      <c r="E274" s="190" t="s">
        <v>27</v>
      </c>
      <c r="F274" s="176">
        <v>4304</v>
      </c>
      <c r="G274" s="176">
        <v>0</v>
      </c>
      <c r="H274" s="176">
        <v>4304</v>
      </c>
    </row>
    <row r="275" spans="1:8" s="164" customFormat="1" ht="11.25">
      <c r="A275" s="177">
        <v>312</v>
      </c>
      <c r="B275" s="177" t="s">
        <v>470</v>
      </c>
      <c r="C275" s="177" t="s">
        <v>26</v>
      </c>
      <c r="D275" s="177" t="s">
        <v>630</v>
      </c>
      <c r="E275" s="134" t="s">
        <v>631</v>
      </c>
      <c r="F275" s="186">
        <v>4304</v>
      </c>
      <c r="G275" s="186">
        <v>0</v>
      </c>
      <c r="H275" s="186">
        <v>4304</v>
      </c>
    </row>
    <row r="276" spans="1:8" s="164" customFormat="1" ht="22.5">
      <c r="A276" s="173" t="s">
        <v>608</v>
      </c>
      <c r="B276" s="173" t="s">
        <v>470</v>
      </c>
      <c r="C276" s="173" t="s">
        <v>28</v>
      </c>
      <c r="D276" s="173"/>
      <c r="E276" s="190" t="s">
        <v>29</v>
      </c>
      <c r="F276" s="176">
        <v>236</v>
      </c>
      <c r="G276" s="176">
        <v>0</v>
      </c>
      <c r="H276" s="176">
        <v>236</v>
      </c>
    </row>
    <row r="277" spans="1:8" s="164" customFormat="1" ht="11.25">
      <c r="A277" s="177" t="s">
        <v>608</v>
      </c>
      <c r="B277" s="177" t="s">
        <v>470</v>
      </c>
      <c r="C277" s="177" t="s">
        <v>28</v>
      </c>
      <c r="D277" s="177" t="s">
        <v>630</v>
      </c>
      <c r="E277" s="218" t="s">
        <v>631</v>
      </c>
      <c r="F277" s="186">
        <v>236</v>
      </c>
      <c r="G277" s="186">
        <v>0</v>
      </c>
      <c r="H277" s="186">
        <v>236</v>
      </c>
    </row>
    <row r="278" spans="1:8" s="164" customFormat="1" ht="11.25">
      <c r="A278" s="169">
        <v>312</v>
      </c>
      <c r="B278" s="169" t="s">
        <v>470</v>
      </c>
      <c r="C278" s="169" t="s">
        <v>547</v>
      </c>
      <c r="D278" s="169"/>
      <c r="E278" s="197" t="s">
        <v>548</v>
      </c>
      <c r="F278" s="172">
        <v>33349.2</v>
      </c>
      <c r="G278" s="172">
        <v>0</v>
      </c>
      <c r="H278" s="172">
        <v>33349.2</v>
      </c>
    </row>
    <row r="279" spans="1:8" s="164" customFormat="1" ht="33.75">
      <c r="A279" s="173">
        <v>312</v>
      </c>
      <c r="B279" s="173" t="s">
        <v>470</v>
      </c>
      <c r="C279" s="173" t="s">
        <v>30</v>
      </c>
      <c r="D279" s="173"/>
      <c r="E279" s="190" t="s">
        <v>31</v>
      </c>
      <c r="F279" s="176">
        <v>12191.3</v>
      </c>
      <c r="G279" s="176">
        <v>0</v>
      </c>
      <c r="H279" s="176">
        <v>12191.3</v>
      </c>
    </row>
    <row r="280" spans="1:8" s="164" customFormat="1" ht="33.75">
      <c r="A280" s="177">
        <v>312</v>
      </c>
      <c r="B280" s="177" t="s">
        <v>470</v>
      </c>
      <c r="C280" s="177" t="s">
        <v>30</v>
      </c>
      <c r="D280" s="177" t="s">
        <v>551</v>
      </c>
      <c r="E280" s="137" t="s">
        <v>32</v>
      </c>
      <c r="F280" s="186">
        <v>12191.3</v>
      </c>
      <c r="G280" s="186">
        <v>0</v>
      </c>
      <c r="H280" s="186">
        <v>12191.3</v>
      </c>
    </row>
    <row r="281" spans="1:8" s="164" customFormat="1" ht="22.5">
      <c r="A281" s="173" t="s">
        <v>608</v>
      </c>
      <c r="B281" s="214" t="s">
        <v>470</v>
      </c>
      <c r="C281" s="214" t="s">
        <v>33</v>
      </c>
      <c r="D281" s="214"/>
      <c r="E281" s="215" t="s">
        <v>34</v>
      </c>
      <c r="F281" s="176">
        <v>21157.9</v>
      </c>
      <c r="G281" s="176">
        <v>0</v>
      </c>
      <c r="H281" s="176">
        <v>21157.9</v>
      </c>
    </row>
    <row r="282" spans="1:8" s="164" customFormat="1" ht="11.25">
      <c r="A282" s="177" t="s">
        <v>608</v>
      </c>
      <c r="B282" s="217" t="s">
        <v>470</v>
      </c>
      <c r="C282" s="217" t="s">
        <v>33</v>
      </c>
      <c r="D282" s="217" t="s">
        <v>516</v>
      </c>
      <c r="E282" s="239" t="s">
        <v>517</v>
      </c>
      <c r="F282" s="186">
        <v>21157.9</v>
      </c>
      <c r="G282" s="186">
        <v>0</v>
      </c>
      <c r="H282" s="186">
        <v>21157.9</v>
      </c>
    </row>
    <row r="283" spans="1:8" s="164" customFormat="1" ht="11.25">
      <c r="A283" s="169" t="s">
        <v>608</v>
      </c>
      <c r="B283" s="212" t="s">
        <v>470</v>
      </c>
      <c r="C283" s="212" t="s">
        <v>575</v>
      </c>
      <c r="D283" s="212"/>
      <c r="E283" s="213" t="s">
        <v>576</v>
      </c>
      <c r="F283" s="172">
        <v>4000</v>
      </c>
      <c r="G283" s="172">
        <v>0</v>
      </c>
      <c r="H283" s="172">
        <v>4000</v>
      </c>
    </row>
    <row r="284" spans="1:8" s="164" customFormat="1" ht="56.25">
      <c r="A284" s="173" t="s">
        <v>608</v>
      </c>
      <c r="B284" s="214" t="s">
        <v>470</v>
      </c>
      <c r="C284" s="214" t="s">
        <v>35</v>
      </c>
      <c r="D284" s="214"/>
      <c r="E284" s="235" t="s">
        <v>36</v>
      </c>
      <c r="F284" s="176">
        <v>4000</v>
      </c>
      <c r="G284" s="176">
        <v>0</v>
      </c>
      <c r="H284" s="176">
        <v>4000</v>
      </c>
    </row>
    <row r="285" spans="1:8" s="164" customFormat="1" ht="11.25">
      <c r="A285" s="177" t="s">
        <v>608</v>
      </c>
      <c r="B285" s="217" t="s">
        <v>470</v>
      </c>
      <c r="C285" s="217" t="s">
        <v>35</v>
      </c>
      <c r="D285" s="217" t="s">
        <v>516</v>
      </c>
      <c r="E285" s="218" t="s">
        <v>517</v>
      </c>
      <c r="F285" s="186">
        <v>1540</v>
      </c>
      <c r="G285" s="186">
        <v>0</v>
      </c>
      <c r="H285" s="186">
        <v>1540</v>
      </c>
    </row>
    <row r="286" spans="1:8" s="164" customFormat="1" ht="11.25">
      <c r="A286" s="177" t="s">
        <v>608</v>
      </c>
      <c r="B286" s="217" t="s">
        <v>470</v>
      </c>
      <c r="C286" s="217" t="s">
        <v>35</v>
      </c>
      <c r="D286" s="217" t="s">
        <v>545</v>
      </c>
      <c r="E286" s="239" t="s">
        <v>546</v>
      </c>
      <c r="F286" s="186">
        <v>2460</v>
      </c>
      <c r="G286" s="186">
        <v>0</v>
      </c>
      <c r="H286" s="186">
        <v>2460</v>
      </c>
    </row>
    <row r="287" spans="1:8" s="156" customFormat="1" ht="11.25">
      <c r="A287" s="169">
        <v>312</v>
      </c>
      <c r="B287" s="169" t="s">
        <v>470</v>
      </c>
      <c r="C287" s="169" t="s">
        <v>524</v>
      </c>
      <c r="D287" s="169"/>
      <c r="E287" s="197" t="s">
        <v>525</v>
      </c>
      <c r="F287" s="172">
        <v>12374</v>
      </c>
      <c r="G287" s="172">
        <v>0</v>
      </c>
      <c r="H287" s="172">
        <v>12374</v>
      </c>
    </row>
    <row r="288" spans="1:8" s="164" customFormat="1" ht="22.5">
      <c r="A288" s="173">
        <v>312</v>
      </c>
      <c r="B288" s="173" t="s">
        <v>470</v>
      </c>
      <c r="C288" s="173" t="s">
        <v>613</v>
      </c>
      <c r="D288" s="173"/>
      <c r="E288" s="194" t="s">
        <v>614</v>
      </c>
      <c r="F288" s="176">
        <v>8833</v>
      </c>
      <c r="G288" s="176">
        <v>0</v>
      </c>
      <c r="H288" s="176">
        <v>8833</v>
      </c>
    </row>
    <row r="289" spans="1:8" s="164" customFormat="1" ht="11.25">
      <c r="A289" s="177">
        <v>312</v>
      </c>
      <c r="B289" s="177" t="s">
        <v>470</v>
      </c>
      <c r="C289" s="177" t="s">
        <v>613</v>
      </c>
      <c r="D289" s="177" t="s">
        <v>516</v>
      </c>
      <c r="E289" s="134" t="s">
        <v>517</v>
      </c>
      <c r="F289" s="186">
        <v>8833</v>
      </c>
      <c r="G289" s="186">
        <v>0</v>
      </c>
      <c r="H289" s="186">
        <v>8833</v>
      </c>
    </row>
    <row r="290" spans="1:8" s="156" customFormat="1" ht="33.75">
      <c r="A290" s="173">
        <v>312</v>
      </c>
      <c r="B290" s="173" t="s">
        <v>470</v>
      </c>
      <c r="C290" s="173" t="s">
        <v>553</v>
      </c>
      <c r="D290" s="173"/>
      <c r="E290" s="190" t="s">
        <v>668</v>
      </c>
      <c r="F290" s="176">
        <v>3541</v>
      </c>
      <c r="G290" s="176">
        <v>0</v>
      </c>
      <c r="H290" s="176">
        <v>3541</v>
      </c>
    </row>
    <row r="291" spans="1:8" s="156" customFormat="1" ht="11.25">
      <c r="A291" s="177">
        <v>312</v>
      </c>
      <c r="B291" s="177" t="s">
        <v>470</v>
      </c>
      <c r="C291" s="177" t="s">
        <v>553</v>
      </c>
      <c r="D291" s="177" t="s">
        <v>545</v>
      </c>
      <c r="E291" s="134" t="s">
        <v>546</v>
      </c>
      <c r="F291" s="186">
        <v>3541</v>
      </c>
      <c r="G291" s="186">
        <v>0</v>
      </c>
      <c r="H291" s="186">
        <v>3541</v>
      </c>
    </row>
    <row r="292" spans="1:8" s="188" customFormat="1" ht="10.5">
      <c r="A292" s="165">
        <v>312</v>
      </c>
      <c r="B292" s="165" t="s">
        <v>472</v>
      </c>
      <c r="C292" s="165"/>
      <c r="D292" s="165"/>
      <c r="E292" s="167" t="s">
        <v>473</v>
      </c>
      <c r="F292" s="168">
        <v>93843.3</v>
      </c>
      <c r="G292" s="168">
        <v>7572.6</v>
      </c>
      <c r="H292" s="168">
        <v>101415.9</v>
      </c>
    </row>
    <row r="293" spans="1:8" s="156" customFormat="1" ht="11.25">
      <c r="A293" s="169" t="s">
        <v>608</v>
      </c>
      <c r="B293" s="169" t="s">
        <v>472</v>
      </c>
      <c r="C293" s="169" t="s">
        <v>575</v>
      </c>
      <c r="D293" s="169"/>
      <c r="E293" s="197" t="s">
        <v>37</v>
      </c>
      <c r="F293" s="172">
        <v>0</v>
      </c>
      <c r="G293" s="172">
        <v>0</v>
      </c>
      <c r="H293" s="172">
        <v>0</v>
      </c>
    </row>
    <row r="294" spans="1:8" s="156" customFormat="1" ht="33.75">
      <c r="A294" s="173" t="s">
        <v>608</v>
      </c>
      <c r="B294" s="173" t="s">
        <v>472</v>
      </c>
      <c r="C294" s="173" t="s">
        <v>583</v>
      </c>
      <c r="D294" s="173"/>
      <c r="E294" s="190" t="s">
        <v>584</v>
      </c>
      <c r="F294" s="176">
        <v>0</v>
      </c>
      <c r="G294" s="176">
        <v>0</v>
      </c>
      <c r="H294" s="176">
        <v>0</v>
      </c>
    </row>
    <row r="295" spans="1:8" s="156" customFormat="1" ht="22.5">
      <c r="A295" s="177" t="s">
        <v>608</v>
      </c>
      <c r="B295" s="177" t="s">
        <v>472</v>
      </c>
      <c r="C295" s="177" t="s">
        <v>38</v>
      </c>
      <c r="D295" s="177"/>
      <c r="E295" s="134" t="s">
        <v>39</v>
      </c>
      <c r="F295" s="186">
        <v>0</v>
      </c>
      <c r="G295" s="186">
        <v>0</v>
      </c>
      <c r="H295" s="186">
        <v>0</v>
      </c>
    </row>
    <row r="296" spans="1:8" s="156" customFormat="1" ht="11.25">
      <c r="A296" s="177" t="s">
        <v>608</v>
      </c>
      <c r="B296" s="177" t="s">
        <v>472</v>
      </c>
      <c r="C296" s="177" t="s">
        <v>38</v>
      </c>
      <c r="D296" s="177" t="s">
        <v>516</v>
      </c>
      <c r="E296" s="134" t="s">
        <v>517</v>
      </c>
      <c r="F296" s="186">
        <v>0</v>
      </c>
      <c r="G296" s="186">
        <v>0</v>
      </c>
      <c r="H296" s="186">
        <v>0</v>
      </c>
    </row>
    <row r="297" spans="1:8" s="156" customFormat="1" ht="11.25">
      <c r="A297" s="169">
        <v>312</v>
      </c>
      <c r="B297" s="169" t="s">
        <v>472</v>
      </c>
      <c r="C297" s="169" t="s">
        <v>40</v>
      </c>
      <c r="D297" s="169"/>
      <c r="E297" s="197" t="s">
        <v>473</v>
      </c>
      <c r="F297" s="172">
        <v>87306.1</v>
      </c>
      <c r="G297" s="172">
        <v>1947.6</v>
      </c>
      <c r="H297" s="172">
        <v>89253.7</v>
      </c>
    </row>
    <row r="298" spans="1:8" s="156" customFormat="1" ht="11.25">
      <c r="A298" s="173">
        <v>312</v>
      </c>
      <c r="B298" s="173" t="s">
        <v>472</v>
      </c>
      <c r="C298" s="173" t="s">
        <v>41</v>
      </c>
      <c r="D298" s="173"/>
      <c r="E298" s="194" t="s">
        <v>42</v>
      </c>
      <c r="F298" s="176">
        <v>31038.7</v>
      </c>
      <c r="G298" s="176">
        <v>1551.1</v>
      </c>
      <c r="H298" s="176">
        <v>32589.8</v>
      </c>
    </row>
    <row r="299" spans="1:8" s="156" customFormat="1" ht="22.5">
      <c r="A299" s="177">
        <v>312</v>
      </c>
      <c r="B299" s="177" t="s">
        <v>472</v>
      </c>
      <c r="C299" s="177" t="s">
        <v>41</v>
      </c>
      <c r="D299" s="177" t="s">
        <v>604</v>
      </c>
      <c r="E299" s="137" t="s">
        <v>605</v>
      </c>
      <c r="F299" s="186">
        <v>30038.7</v>
      </c>
      <c r="G299" s="186">
        <v>1551.1</v>
      </c>
      <c r="H299" s="186">
        <v>31589.8</v>
      </c>
    </row>
    <row r="300" spans="1:8" s="156" customFormat="1" ht="11.25">
      <c r="A300" s="177">
        <v>312</v>
      </c>
      <c r="B300" s="177" t="s">
        <v>472</v>
      </c>
      <c r="C300" s="177" t="s">
        <v>41</v>
      </c>
      <c r="D300" s="177" t="s">
        <v>611</v>
      </c>
      <c r="E300" s="134" t="s">
        <v>612</v>
      </c>
      <c r="F300" s="186">
        <v>1000</v>
      </c>
      <c r="G300" s="186">
        <v>0</v>
      </c>
      <c r="H300" s="186">
        <v>1000</v>
      </c>
    </row>
    <row r="301" spans="1:8" s="156" customFormat="1" ht="11.25">
      <c r="A301" s="173">
        <v>312</v>
      </c>
      <c r="B301" s="173" t="s">
        <v>472</v>
      </c>
      <c r="C301" s="173" t="s">
        <v>43</v>
      </c>
      <c r="D301" s="173"/>
      <c r="E301" s="194" t="s">
        <v>44</v>
      </c>
      <c r="F301" s="176">
        <v>36</v>
      </c>
      <c r="G301" s="176">
        <v>0</v>
      </c>
      <c r="H301" s="176">
        <v>36</v>
      </c>
    </row>
    <row r="302" spans="1:8" s="156" customFormat="1" ht="11.25">
      <c r="A302" s="177">
        <v>312</v>
      </c>
      <c r="B302" s="177" t="s">
        <v>472</v>
      </c>
      <c r="C302" s="177" t="s">
        <v>43</v>
      </c>
      <c r="D302" s="177" t="s">
        <v>630</v>
      </c>
      <c r="E302" s="134" t="s">
        <v>631</v>
      </c>
      <c r="F302" s="186">
        <v>36</v>
      </c>
      <c r="G302" s="186">
        <v>0</v>
      </c>
      <c r="H302" s="186">
        <v>36</v>
      </c>
    </row>
    <row r="303" spans="1:8" s="156" customFormat="1" ht="22.5">
      <c r="A303" s="173">
        <v>312</v>
      </c>
      <c r="B303" s="173" t="s">
        <v>472</v>
      </c>
      <c r="C303" s="173" t="s">
        <v>45</v>
      </c>
      <c r="D303" s="173"/>
      <c r="E303" s="190" t="s">
        <v>46</v>
      </c>
      <c r="F303" s="176">
        <v>56231.4</v>
      </c>
      <c r="G303" s="176">
        <v>396.5</v>
      </c>
      <c r="H303" s="176">
        <v>56627.9</v>
      </c>
    </row>
    <row r="304" spans="1:8" s="156" customFormat="1" ht="22.5">
      <c r="A304" s="177">
        <v>312</v>
      </c>
      <c r="B304" s="177" t="s">
        <v>472</v>
      </c>
      <c r="C304" s="177" t="s">
        <v>45</v>
      </c>
      <c r="D304" s="177" t="s">
        <v>604</v>
      </c>
      <c r="E304" s="137" t="s">
        <v>605</v>
      </c>
      <c r="F304" s="186">
        <v>56231.4</v>
      </c>
      <c r="G304" s="186">
        <v>396.5</v>
      </c>
      <c r="H304" s="186">
        <v>56627.9</v>
      </c>
    </row>
    <row r="305" spans="1:8" s="156" customFormat="1" ht="11.25">
      <c r="A305" s="169">
        <v>312</v>
      </c>
      <c r="B305" s="169" t="s">
        <v>472</v>
      </c>
      <c r="C305" s="169" t="s">
        <v>524</v>
      </c>
      <c r="D305" s="169"/>
      <c r="E305" s="197" t="s">
        <v>525</v>
      </c>
      <c r="F305" s="172">
        <v>6537.2</v>
      </c>
      <c r="G305" s="172">
        <v>5625</v>
      </c>
      <c r="H305" s="172">
        <v>12162.2</v>
      </c>
    </row>
    <row r="306" spans="1:8" s="156" customFormat="1" ht="22.5">
      <c r="A306" s="173">
        <v>312</v>
      </c>
      <c r="B306" s="173" t="s">
        <v>472</v>
      </c>
      <c r="C306" s="173" t="s">
        <v>650</v>
      </c>
      <c r="D306" s="173"/>
      <c r="E306" s="190" t="s">
        <v>651</v>
      </c>
      <c r="F306" s="176">
        <v>6537.2</v>
      </c>
      <c r="G306" s="176">
        <v>5625</v>
      </c>
      <c r="H306" s="176">
        <v>12162.2</v>
      </c>
    </row>
    <row r="307" spans="1:8" s="156" customFormat="1" ht="11.25">
      <c r="A307" s="177" t="s">
        <v>608</v>
      </c>
      <c r="B307" s="177" t="s">
        <v>472</v>
      </c>
      <c r="C307" s="177" t="s">
        <v>650</v>
      </c>
      <c r="D307" s="177" t="s">
        <v>630</v>
      </c>
      <c r="E307" s="137" t="s">
        <v>631</v>
      </c>
      <c r="F307" s="186">
        <v>400</v>
      </c>
      <c r="G307" s="186">
        <v>0</v>
      </c>
      <c r="H307" s="186">
        <v>400</v>
      </c>
    </row>
    <row r="308" spans="1:8" s="156" customFormat="1" ht="11.25">
      <c r="A308" s="177">
        <v>312</v>
      </c>
      <c r="B308" s="177" t="s">
        <v>472</v>
      </c>
      <c r="C308" s="177" t="s">
        <v>650</v>
      </c>
      <c r="D308" s="177" t="s">
        <v>611</v>
      </c>
      <c r="E308" s="134" t="s">
        <v>612</v>
      </c>
      <c r="F308" s="186">
        <v>970</v>
      </c>
      <c r="G308" s="186">
        <v>0</v>
      </c>
      <c r="H308" s="186">
        <v>970</v>
      </c>
    </row>
    <row r="309" spans="1:8" s="156" customFormat="1" ht="11.25">
      <c r="A309" s="177">
        <v>312</v>
      </c>
      <c r="B309" s="177" t="s">
        <v>472</v>
      </c>
      <c r="C309" s="177" t="s">
        <v>650</v>
      </c>
      <c r="D309" s="177" t="s">
        <v>516</v>
      </c>
      <c r="E309" s="134" t="s">
        <v>517</v>
      </c>
      <c r="F309" s="186">
        <v>5167.2</v>
      </c>
      <c r="G309" s="186">
        <v>5625</v>
      </c>
      <c r="H309" s="186">
        <v>10792.2</v>
      </c>
    </row>
    <row r="310" spans="1:8" s="188" customFormat="1" ht="10.5">
      <c r="A310" s="191" t="s">
        <v>608</v>
      </c>
      <c r="B310" s="191" t="s">
        <v>310</v>
      </c>
      <c r="C310" s="191"/>
      <c r="D310" s="191"/>
      <c r="E310" s="145" t="s">
        <v>474</v>
      </c>
      <c r="F310" s="163">
        <v>18930</v>
      </c>
      <c r="G310" s="163">
        <v>0</v>
      </c>
      <c r="H310" s="163">
        <v>18930</v>
      </c>
    </row>
    <row r="311" spans="1:8" s="188" customFormat="1" ht="10.5">
      <c r="A311" s="165" t="s">
        <v>608</v>
      </c>
      <c r="B311" s="165" t="s">
        <v>475</v>
      </c>
      <c r="C311" s="165"/>
      <c r="D311" s="165"/>
      <c r="E311" s="167" t="s">
        <v>476</v>
      </c>
      <c r="F311" s="168">
        <v>18930</v>
      </c>
      <c r="G311" s="168">
        <v>0</v>
      </c>
      <c r="H311" s="168">
        <v>18930</v>
      </c>
    </row>
    <row r="312" spans="1:8" s="156" customFormat="1" ht="11.25">
      <c r="A312" s="169">
        <v>312</v>
      </c>
      <c r="B312" s="169" t="s">
        <v>475</v>
      </c>
      <c r="C312" s="169" t="s">
        <v>547</v>
      </c>
      <c r="D312" s="169"/>
      <c r="E312" s="197" t="s">
        <v>548</v>
      </c>
      <c r="F312" s="172">
        <v>15800</v>
      </c>
      <c r="G312" s="172">
        <v>0</v>
      </c>
      <c r="H312" s="172">
        <v>15800</v>
      </c>
    </row>
    <row r="313" spans="1:8" s="156" customFormat="1" ht="22.5">
      <c r="A313" s="173">
        <v>312</v>
      </c>
      <c r="B313" s="173" t="s">
        <v>475</v>
      </c>
      <c r="C313" s="173" t="s">
        <v>47</v>
      </c>
      <c r="D313" s="173"/>
      <c r="E313" s="194" t="s">
        <v>48</v>
      </c>
      <c r="F313" s="176">
        <v>15800</v>
      </c>
      <c r="G313" s="176">
        <v>0</v>
      </c>
      <c r="H313" s="176">
        <v>15800</v>
      </c>
    </row>
    <row r="314" spans="1:8" s="156" customFormat="1" ht="33.75">
      <c r="A314" s="177">
        <v>312</v>
      </c>
      <c r="B314" s="177" t="s">
        <v>475</v>
      </c>
      <c r="C314" s="177" t="s">
        <v>47</v>
      </c>
      <c r="D314" s="177" t="s">
        <v>551</v>
      </c>
      <c r="E314" s="137" t="s">
        <v>552</v>
      </c>
      <c r="F314" s="186">
        <v>15800</v>
      </c>
      <c r="G314" s="186">
        <v>0</v>
      </c>
      <c r="H314" s="186">
        <v>15800</v>
      </c>
    </row>
    <row r="315" spans="1:8" s="156" customFormat="1" ht="11.25">
      <c r="A315" s="169" t="s">
        <v>608</v>
      </c>
      <c r="B315" s="212" t="s">
        <v>475</v>
      </c>
      <c r="C315" s="212" t="s">
        <v>575</v>
      </c>
      <c r="D315" s="212"/>
      <c r="E315" s="213" t="s">
        <v>576</v>
      </c>
      <c r="F315" s="172">
        <v>0</v>
      </c>
      <c r="G315" s="172">
        <v>0</v>
      </c>
      <c r="H315" s="172">
        <v>0</v>
      </c>
    </row>
    <row r="316" spans="1:8" s="156" customFormat="1" ht="56.25">
      <c r="A316" s="173" t="s">
        <v>608</v>
      </c>
      <c r="B316" s="214" t="s">
        <v>475</v>
      </c>
      <c r="C316" s="214" t="s">
        <v>35</v>
      </c>
      <c r="D316" s="214"/>
      <c r="E316" s="240" t="s">
        <v>36</v>
      </c>
      <c r="F316" s="176">
        <v>0</v>
      </c>
      <c r="G316" s="176">
        <v>0</v>
      </c>
      <c r="H316" s="176">
        <v>0</v>
      </c>
    </row>
    <row r="317" spans="1:8" s="156" customFormat="1" ht="11.25">
      <c r="A317" s="177" t="s">
        <v>608</v>
      </c>
      <c r="B317" s="177" t="s">
        <v>475</v>
      </c>
      <c r="C317" s="177" t="s">
        <v>35</v>
      </c>
      <c r="D317" s="177" t="s">
        <v>545</v>
      </c>
      <c r="E317" s="137" t="s">
        <v>546</v>
      </c>
      <c r="F317" s="186">
        <v>0</v>
      </c>
      <c r="G317" s="186">
        <v>0</v>
      </c>
      <c r="H317" s="186">
        <v>0</v>
      </c>
    </row>
    <row r="318" spans="1:8" s="156" customFormat="1" ht="11.25">
      <c r="A318" s="169">
        <v>312</v>
      </c>
      <c r="B318" s="169" t="s">
        <v>475</v>
      </c>
      <c r="C318" s="169" t="s">
        <v>524</v>
      </c>
      <c r="D318" s="169"/>
      <c r="E318" s="197" t="s">
        <v>525</v>
      </c>
      <c r="F318" s="172">
        <v>3130</v>
      </c>
      <c r="G318" s="172">
        <v>0</v>
      </c>
      <c r="H318" s="172">
        <v>3130</v>
      </c>
    </row>
    <row r="319" spans="1:8" s="156" customFormat="1" ht="33.75">
      <c r="A319" s="173">
        <v>312</v>
      </c>
      <c r="B319" s="173" t="s">
        <v>475</v>
      </c>
      <c r="C319" s="173" t="s">
        <v>553</v>
      </c>
      <c r="D319" s="173"/>
      <c r="E319" s="190" t="s">
        <v>668</v>
      </c>
      <c r="F319" s="176">
        <v>3130</v>
      </c>
      <c r="G319" s="176">
        <v>0</v>
      </c>
      <c r="H319" s="176">
        <v>3130</v>
      </c>
    </row>
    <row r="320" spans="1:8" s="156" customFormat="1" ht="11.25">
      <c r="A320" s="177">
        <v>312</v>
      </c>
      <c r="B320" s="177" t="s">
        <v>475</v>
      </c>
      <c r="C320" s="177" t="s">
        <v>553</v>
      </c>
      <c r="D320" s="177" t="s">
        <v>545</v>
      </c>
      <c r="E320" s="134" t="s">
        <v>546</v>
      </c>
      <c r="F320" s="186">
        <v>3130</v>
      </c>
      <c r="G320" s="186">
        <v>0</v>
      </c>
      <c r="H320" s="186">
        <v>3130</v>
      </c>
    </row>
    <row r="321" spans="1:8" s="188" customFormat="1" ht="10.5">
      <c r="A321" s="191">
        <v>312</v>
      </c>
      <c r="B321" s="191" t="s">
        <v>486</v>
      </c>
      <c r="C321" s="191"/>
      <c r="D321" s="191"/>
      <c r="E321" s="145" t="s">
        <v>487</v>
      </c>
      <c r="F321" s="132">
        <v>86654.4</v>
      </c>
      <c r="G321" s="132">
        <v>0</v>
      </c>
      <c r="H321" s="132">
        <v>86654.4</v>
      </c>
    </row>
    <row r="322" spans="1:8" s="188" customFormat="1" ht="10.5">
      <c r="A322" s="165">
        <v>312</v>
      </c>
      <c r="B322" s="165" t="s">
        <v>490</v>
      </c>
      <c r="C322" s="165"/>
      <c r="D322" s="165"/>
      <c r="E322" s="167" t="s">
        <v>491</v>
      </c>
      <c r="F322" s="168">
        <v>86654.4</v>
      </c>
      <c r="G322" s="168">
        <v>0</v>
      </c>
      <c r="H322" s="168">
        <v>86654.4</v>
      </c>
    </row>
    <row r="323" spans="1:8" s="156" customFormat="1" ht="11.25">
      <c r="A323" s="169">
        <v>312</v>
      </c>
      <c r="B323" s="169" t="s">
        <v>490</v>
      </c>
      <c r="C323" s="169" t="s">
        <v>562</v>
      </c>
      <c r="D323" s="169"/>
      <c r="E323" s="197" t="s">
        <v>563</v>
      </c>
      <c r="F323" s="172">
        <v>86654.4</v>
      </c>
      <c r="G323" s="172">
        <v>0</v>
      </c>
      <c r="H323" s="172">
        <v>86654.4</v>
      </c>
    </row>
    <row r="324" spans="1:8" s="156" customFormat="1" ht="45">
      <c r="A324" s="173">
        <v>312</v>
      </c>
      <c r="B324" s="173" t="s">
        <v>490</v>
      </c>
      <c r="C324" s="173" t="s">
        <v>49</v>
      </c>
      <c r="D324" s="173"/>
      <c r="E324" s="175" t="s">
        <v>50</v>
      </c>
      <c r="F324" s="176">
        <v>1046.7</v>
      </c>
      <c r="G324" s="176">
        <v>0</v>
      </c>
      <c r="H324" s="176">
        <v>1046.7</v>
      </c>
    </row>
    <row r="325" spans="1:8" s="156" customFormat="1" ht="33.75">
      <c r="A325" s="177">
        <v>312</v>
      </c>
      <c r="B325" s="177" t="s">
        <v>490</v>
      </c>
      <c r="C325" s="177" t="s">
        <v>51</v>
      </c>
      <c r="D325" s="177"/>
      <c r="E325" s="137" t="s">
        <v>52</v>
      </c>
      <c r="F325" s="186">
        <v>746.7</v>
      </c>
      <c r="G325" s="186">
        <v>0</v>
      </c>
      <c r="H325" s="186">
        <v>746.7</v>
      </c>
    </row>
    <row r="326" spans="1:8" s="156" customFormat="1" ht="11.25">
      <c r="A326" s="177">
        <v>312</v>
      </c>
      <c r="B326" s="177" t="s">
        <v>490</v>
      </c>
      <c r="C326" s="177" t="s">
        <v>51</v>
      </c>
      <c r="D326" s="177" t="s">
        <v>522</v>
      </c>
      <c r="E326" s="134" t="s">
        <v>523</v>
      </c>
      <c r="F326" s="186">
        <v>746.7</v>
      </c>
      <c r="G326" s="186">
        <v>0</v>
      </c>
      <c r="H326" s="186">
        <v>746.7</v>
      </c>
    </row>
    <row r="327" spans="1:8" s="156" customFormat="1" ht="33.75">
      <c r="A327" s="177" t="s">
        <v>608</v>
      </c>
      <c r="B327" s="177" t="s">
        <v>490</v>
      </c>
      <c r="C327" s="177" t="s">
        <v>53</v>
      </c>
      <c r="D327" s="177"/>
      <c r="E327" s="134" t="s">
        <v>54</v>
      </c>
      <c r="F327" s="186">
        <v>300</v>
      </c>
      <c r="G327" s="186">
        <v>0</v>
      </c>
      <c r="H327" s="186">
        <v>300</v>
      </c>
    </row>
    <row r="328" spans="1:8" s="156" customFormat="1" ht="11.25">
      <c r="A328" s="177" t="s">
        <v>608</v>
      </c>
      <c r="B328" s="177" t="s">
        <v>490</v>
      </c>
      <c r="C328" s="177" t="s">
        <v>53</v>
      </c>
      <c r="D328" s="177" t="s">
        <v>522</v>
      </c>
      <c r="E328" s="134" t="s">
        <v>523</v>
      </c>
      <c r="F328" s="186">
        <v>300</v>
      </c>
      <c r="G328" s="186">
        <v>0</v>
      </c>
      <c r="H328" s="186">
        <v>300</v>
      </c>
    </row>
    <row r="329" spans="1:8" s="156" customFormat="1" ht="11.25">
      <c r="A329" s="173">
        <v>312</v>
      </c>
      <c r="B329" s="173" t="s">
        <v>490</v>
      </c>
      <c r="C329" s="173" t="s">
        <v>55</v>
      </c>
      <c r="D329" s="173"/>
      <c r="E329" s="194" t="s">
        <v>56</v>
      </c>
      <c r="F329" s="176">
        <v>85607.7</v>
      </c>
      <c r="G329" s="176">
        <v>0</v>
      </c>
      <c r="H329" s="176">
        <v>85607.7</v>
      </c>
    </row>
    <row r="330" spans="1:8" s="156" customFormat="1" ht="11.25">
      <c r="A330" s="177">
        <v>312</v>
      </c>
      <c r="B330" s="177" t="s">
        <v>490</v>
      </c>
      <c r="C330" s="177" t="s">
        <v>55</v>
      </c>
      <c r="D330" s="177" t="s">
        <v>522</v>
      </c>
      <c r="E330" s="134" t="s">
        <v>523</v>
      </c>
      <c r="F330" s="186">
        <v>85607.7</v>
      </c>
      <c r="G330" s="186">
        <v>0</v>
      </c>
      <c r="H330" s="186">
        <v>85607.7</v>
      </c>
    </row>
    <row r="331" spans="1:8" s="164" customFormat="1" ht="39.75" customHeight="1">
      <c r="A331" s="181" t="s">
        <v>57</v>
      </c>
      <c r="B331" s="181"/>
      <c r="C331" s="181"/>
      <c r="D331" s="181"/>
      <c r="E331" s="181"/>
      <c r="F331" s="241">
        <v>1096672.2</v>
      </c>
      <c r="G331" s="241">
        <v>765.4</v>
      </c>
      <c r="H331" s="241">
        <v>1097437.6</v>
      </c>
    </row>
    <row r="332" spans="1:8" s="164" customFormat="1" ht="10.5">
      <c r="A332" s="222">
        <v>312</v>
      </c>
      <c r="B332" s="191" t="s">
        <v>310</v>
      </c>
      <c r="C332" s="222"/>
      <c r="D332" s="222"/>
      <c r="E332" s="242" t="s">
        <v>474</v>
      </c>
      <c r="F332" s="163">
        <v>9845.8</v>
      </c>
      <c r="G332" s="163">
        <v>0</v>
      </c>
      <c r="H332" s="163">
        <v>9845.8</v>
      </c>
    </row>
    <row r="333" spans="1:8" s="164" customFormat="1" ht="10.5">
      <c r="A333" s="223">
        <v>312</v>
      </c>
      <c r="B333" s="165" t="s">
        <v>481</v>
      </c>
      <c r="C333" s="223"/>
      <c r="D333" s="223"/>
      <c r="E333" s="243" t="s">
        <v>482</v>
      </c>
      <c r="F333" s="168">
        <v>9845.8</v>
      </c>
      <c r="G333" s="168">
        <v>0</v>
      </c>
      <c r="H333" s="168">
        <v>9845.8</v>
      </c>
    </row>
    <row r="334" spans="1:8" s="164" customFormat="1" ht="11.25">
      <c r="A334" s="244">
        <v>312</v>
      </c>
      <c r="B334" s="169" t="s">
        <v>481</v>
      </c>
      <c r="C334" s="169" t="s">
        <v>524</v>
      </c>
      <c r="D334" s="244"/>
      <c r="E334" s="245" t="s">
        <v>525</v>
      </c>
      <c r="F334" s="172">
        <v>9845.8</v>
      </c>
      <c r="G334" s="172">
        <v>0</v>
      </c>
      <c r="H334" s="172">
        <v>9845.8</v>
      </c>
    </row>
    <row r="335" spans="1:8" s="164" customFormat="1" ht="11.25">
      <c r="A335" s="246">
        <v>312</v>
      </c>
      <c r="B335" s="173" t="s">
        <v>481</v>
      </c>
      <c r="C335" s="173" t="s">
        <v>58</v>
      </c>
      <c r="D335" s="246"/>
      <c r="E335" s="247" t="s">
        <v>59</v>
      </c>
      <c r="F335" s="176">
        <v>9845.8</v>
      </c>
      <c r="G335" s="176">
        <v>0</v>
      </c>
      <c r="H335" s="176">
        <v>9845.8</v>
      </c>
    </row>
    <row r="336" spans="1:8" s="164" customFormat="1" ht="22.5">
      <c r="A336" s="248">
        <v>312</v>
      </c>
      <c r="B336" s="177" t="s">
        <v>481</v>
      </c>
      <c r="C336" s="177" t="s">
        <v>58</v>
      </c>
      <c r="D336" s="177" t="s">
        <v>604</v>
      </c>
      <c r="E336" s="249" t="s">
        <v>605</v>
      </c>
      <c r="F336" s="186">
        <v>9845.8</v>
      </c>
      <c r="G336" s="186">
        <v>0</v>
      </c>
      <c r="H336" s="186">
        <v>9845.8</v>
      </c>
    </row>
    <row r="337" spans="1:8" s="164" customFormat="1" ht="10.5">
      <c r="A337" s="183">
        <v>312</v>
      </c>
      <c r="B337" s="191" t="s">
        <v>486</v>
      </c>
      <c r="C337" s="183"/>
      <c r="D337" s="183"/>
      <c r="E337" s="162" t="s">
        <v>487</v>
      </c>
      <c r="F337" s="163">
        <v>1683.4</v>
      </c>
      <c r="G337" s="163">
        <v>0</v>
      </c>
      <c r="H337" s="163">
        <v>1683.4</v>
      </c>
    </row>
    <row r="338" spans="1:8" s="164" customFormat="1" ht="10.5">
      <c r="A338" s="166">
        <v>312</v>
      </c>
      <c r="B338" s="165" t="s">
        <v>490</v>
      </c>
      <c r="C338" s="166"/>
      <c r="D338" s="166"/>
      <c r="E338" s="167" t="s">
        <v>491</v>
      </c>
      <c r="F338" s="168">
        <v>954.8</v>
      </c>
      <c r="G338" s="168">
        <v>0</v>
      </c>
      <c r="H338" s="168">
        <v>954.8</v>
      </c>
    </row>
    <row r="339" spans="1:8" s="156" customFormat="1" ht="11.25">
      <c r="A339" s="169" t="s">
        <v>608</v>
      </c>
      <c r="B339" s="169" t="s">
        <v>490</v>
      </c>
      <c r="C339" s="169" t="s">
        <v>524</v>
      </c>
      <c r="D339" s="169"/>
      <c r="E339" s="197" t="s">
        <v>525</v>
      </c>
      <c r="F339" s="172">
        <v>954.8</v>
      </c>
      <c r="G339" s="172">
        <v>0</v>
      </c>
      <c r="H339" s="172">
        <v>954.8</v>
      </c>
    </row>
    <row r="340" spans="1:8" s="156" customFormat="1" ht="22.5">
      <c r="A340" s="173" t="s">
        <v>608</v>
      </c>
      <c r="B340" s="173" t="s">
        <v>490</v>
      </c>
      <c r="C340" s="173" t="s">
        <v>60</v>
      </c>
      <c r="D340" s="173"/>
      <c r="E340" s="175" t="s">
        <v>61</v>
      </c>
      <c r="F340" s="176">
        <v>954.8</v>
      </c>
      <c r="G340" s="176">
        <v>0</v>
      </c>
      <c r="H340" s="176">
        <v>954.8</v>
      </c>
    </row>
    <row r="341" spans="1:8" s="156" customFormat="1" ht="11.25">
      <c r="A341" s="177" t="s">
        <v>608</v>
      </c>
      <c r="B341" s="177" t="s">
        <v>490</v>
      </c>
      <c r="C341" s="177" t="s">
        <v>60</v>
      </c>
      <c r="D341" s="177" t="s">
        <v>522</v>
      </c>
      <c r="E341" s="141" t="s">
        <v>523</v>
      </c>
      <c r="F341" s="186">
        <v>216.8</v>
      </c>
      <c r="G341" s="186">
        <v>0</v>
      </c>
      <c r="H341" s="186">
        <v>216.8</v>
      </c>
    </row>
    <row r="342" spans="1:8" s="156" customFormat="1" ht="33.75">
      <c r="A342" s="177" t="s">
        <v>608</v>
      </c>
      <c r="B342" s="177" t="s">
        <v>490</v>
      </c>
      <c r="C342" s="177" t="s">
        <v>62</v>
      </c>
      <c r="D342" s="177"/>
      <c r="E342" s="141" t="s">
        <v>63</v>
      </c>
      <c r="F342" s="186">
        <v>30</v>
      </c>
      <c r="G342" s="186">
        <v>0</v>
      </c>
      <c r="H342" s="186">
        <v>30</v>
      </c>
    </row>
    <row r="343" spans="1:8" s="156" customFormat="1" ht="11.25">
      <c r="A343" s="177" t="s">
        <v>608</v>
      </c>
      <c r="B343" s="177" t="s">
        <v>490</v>
      </c>
      <c r="C343" s="177" t="s">
        <v>62</v>
      </c>
      <c r="D343" s="177" t="s">
        <v>617</v>
      </c>
      <c r="E343" s="141" t="s">
        <v>618</v>
      </c>
      <c r="F343" s="186">
        <v>30</v>
      </c>
      <c r="G343" s="186">
        <v>0</v>
      </c>
      <c r="H343" s="186">
        <v>30</v>
      </c>
    </row>
    <row r="344" spans="1:8" s="156" customFormat="1" ht="11.25">
      <c r="A344" s="177" t="s">
        <v>608</v>
      </c>
      <c r="B344" s="177" t="s">
        <v>490</v>
      </c>
      <c r="C344" s="177" t="s">
        <v>64</v>
      </c>
      <c r="D344" s="177"/>
      <c r="E344" s="141" t="s">
        <v>65</v>
      </c>
      <c r="F344" s="186">
        <v>60</v>
      </c>
      <c r="G344" s="186">
        <v>0</v>
      </c>
      <c r="H344" s="186">
        <v>60</v>
      </c>
    </row>
    <row r="345" spans="1:8" s="156" customFormat="1" ht="11.25">
      <c r="A345" s="177" t="s">
        <v>608</v>
      </c>
      <c r="B345" s="177" t="s">
        <v>490</v>
      </c>
      <c r="C345" s="177" t="s">
        <v>64</v>
      </c>
      <c r="D345" s="177" t="s">
        <v>617</v>
      </c>
      <c r="E345" s="141" t="s">
        <v>618</v>
      </c>
      <c r="F345" s="186">
        <v>60</v>
      </c>
      <c r="G345" s="186">
        <v>0</v>
      </c>
      <c r="H345" s="186">
        <v>60</v>
      </c>
    </row>
    <row r="346" spans="1:8" s="156" customFormat="1" ht="33.75">
      <c r="A346" s="177" t="s">
        <v>608</v>
      </c>
      <c r="B346" s="177" t="s">
        <v>490</v>
      </c>
      <c r="C346" s="177" t="s">
        <v>66</v>
      </c>
      <c r="D346" s="177"/>
      <c r="E346" s="141" t="s">
        <v>67</v>
      </c>
      <c r="F346" s="186">
        <v>648</v>
      </c>
      <c r="G346" s="186">
        <v>0</v>
      </c>
      <c r="H346" s="186">
        <v>648</v>
      </c>
    </row>
    <row r="347" spans="1:8" s="156" customFormat="1" ht="11.25">
      <c r="A347" s="177" t="s">
        <v>608</v>
      </c>
      <c r="B347" s="177" t="s">
        <v>490</v>
      </c>
      <c r="C347" s="177" t="s">
        <v>66</v>
      </c>
      <c r="D347" s="177" t="s">
        <v>617</v>
      </c>
      <c r="E347" s="141" t="s">
        <v>618</v>
      </c>
      <c r="F347" s="186">
        <v>648</v>
      </c>
      <c r="G347" s="186">
        <v>0</v>
      </c>
      <c r="H347" s="186">
        <v>648</v>
      </c>
    </row>
    <row r="348" spans="1:8" s="188" customFormat="1" ht="10.5">
      <c r="A348" s="165" t="s">
        <v>608</v>
      </c>
      <c r="B348" s="165" t="s">
        <v>494</v>
      </c>
      <c r="C348" s="165"/>
      <c r="D348" s="165"/>
      <c r="E348" s="167" t="s">
        <v>495</v>
      </c>
      <c r="F348" s="168">
        <v>728.6</v>
      </c>
      <c r="G348" s="168">
        <v>0</v>
      </c>
      <c r="H348" s="168">
        <v>728.6</v>
      </c>
    </row>
    <row r="349" spans="1:8" s="156" customFormat="1" ht="11.25">
      <c r="A349" s="169" t="s">
        <v>608</v>
      </c>
      <c r="B349" s="169" t="s">
        <v>494</v>
      </c>
      <c r="C349" s="169" t="s">
        <v>524</v>
      </c>
      <c r="D349" s="169"/>
      <c r="E349" s="197" t="s">
        <v>525</v>
      </c>
      <c r="F349" s="172">
        <v>728.6</v>
      </c>
      <c r="G349" s="172">
        <v>0</v>
      </c>
      <c r="H349" s="172">
        <v>728.6</v>
      </c>
    </row>
    <row r="350" spans="1:8" s="156" customFormat="1" ht="22.5">
      <c r="A350" s="173" t="s">
        <v>608</v>
      </c>
      <c r="B350" s="173" t="s">
        <v>494</v>
      </c>
      <c r="C350" s="173" t="s">
        <v>60</v>
      </c>
      <c r="D350" s="173"/>
      <c r="E350" s="194" t="s">
        <v>61</v>
      </c>
      <c r="F350" s="176">
        <v>728.6</v>
      </c>
      <c r="G350" s="176">
        <v>0</v>
      </c>
      <c r="H350" s="176">
        <v>728.6</v>
      </c>
    </row>
    <row r="351" spans="1:8" s="156" customFormat="1" ht="11.25">
      <c r="A351" s="177" t="s">
        <v>608</v>
      </c>
      <c r="B351" s="177" t="s">
        <v>494</v>
      </c>
      <c r="C351" s="177" t="s">
        <v>60</v>
      </c>
      <c r="D351" s="177" t="s">
        <v>630</v>
      </c>
      <c r="E351" s="134" t="s">
        <v>631</v>
      </c>
      <c r="F351" s="186">
        <v>534.8</v>
      </c>
      <c r="G351" s="186">
        <v>0</v>
      </c>
      <c r="H351" s="186">
        <v>534.8</v>
      </c>
    </row>
    <row r="352" spans="1:8" s="156" customFormat="1" ht="11.25">
      <c r="A352" s="177" t="s">
        <v>608</v>
      </c>
      <c r="B352" s="177" t="s">
        <v>494</v>
      </c>
      <c r="C352" s="177" t="s">
        <v>60</v>
      </c>
      <c r="D352" s="177" t="s">
        <v>528</v>
      </c>
      <c r="E352" s="134" t="s">
        <v>529</v>
      </c>
      <c r="F352" s="186">
        <v>193.8</v>
      </c>
      <c r="G352" s="186">
        <v>0</v>
      </c>
      <c r="H352" s="186">
        <v>193.8</v>
      </c>
    </row>
    <row r="353" spans="1:8" ht="14.25">
      <c r="A353" s="250" t="s">
        <v>68</v>
      </c>
      <c r="B353" s="250"/>
      <c r="C353" s="250"/>
      <c r="D353" s="250"/>
      <c r="E353" s="250"/>
      <c r="F353" s="251">
        <v>893712.3</v>
      </c>
      <c r="G353" s="251">
        <v>198</v>
      </c>
      <c r="H353" s="251">
        <v>893910.3</v>
      </c>
    </row>
    <row r="354" spans="1:8" ht="11.25">
      <c r="A354" s="183" t="s">
        <v>608</v>
      </c>
      <c r="B354" s="191" t="s">
        <v>310</v>
      </c>
      <c r="C354" s="183"/>
      <c r="D354" s="183"/>
      <c r="E354" s="145" t="s">
        <v>474</v>
      </c>
      <c r="F354" s="132">
        <v>869450.1</v>
      </c>
      <c r="G354" s="132">
        <v>198</v>
      </c>
      <c r="H354" s="132">
        <v>869648.1</v>
      </c>
    </row>
    <row r="355" spans="1:8" ht="11.25">
      <c r="A355" s="166" t="s">
        <v>608</v>
      </c>
      <c r="B355" s="165" t="s">
        <v>475</v>
      </c>
      <c r="C355" s="165"/>
      <c r="D355" s="165"/>
      <c r="E355" s="219" t="s">
        <v>476</v>
      </c>
      <c r="F355" s="168">
        <v>391695.1</v>
      </c>
      <c r="G355" s="168">
        <v>0</v>
      </c>
      <c r="H355" s="168">
        <v>391695.1</v>
      </c>
    </row>
    <row r="356" spans="1:8" ht="11.25">
      <c r="A356" s="170">
        <v>312</v>
      </c>
      <c r="B356" s="169" t="s">
        <v>475</v>
      </c>
      <c r="C356" s="169" t="s">
        <v>69</v>
      </c>
      <c r="D356" s="169"/>
      <c r="E356" s="197" t="s">
        <v>70</v>
      </c>
      <c r="F356" s="172">
        <v>52206.9</v>
      </c>
      <c r="G356" s="172">
        <v>0</v>
      </c>
      <c r="H356" s="172">
        <v>52206.9</v>
      </c>
    </row>
    <row r="357" spans="1:8" ht="11.25">
      <c r="A357" s="174">
        <v>312</v>
      </c>
      <c r="B357" s="173" t="s">
        <v>475</v>
      </c>
      <c r="C357" s="173" t="s">
        <v>71</v>
      </c>
      <c r="D357" s="173"/>
      <c r="E357" s="194" t="s">
        <v>72</v>
      </c>
      <c r="F357" s="176">
        <v>52206.9</v>
      </c>
      <c r="G357" s="176">
        <v>0</v>
      </c>
      <c r="H357" s="176">
        <v>52206.9</v>
      </c>
    </row>
    <row r="358" spans="1:8" ht="11.25">
      <c r="A358" s="178">
        <v>312</v>
      </c>
      <c r="B358" s="177" t="s">
        <v>475</v>
      </c>
      <c r="C358" s="177" t="s">
        <v>71</v>
      </c>
      <c r="D358" s="177" t="s">
        <v>611</v>
      </c>
      <c r="E358" s="134" t="s">
        <v>612</v>
      </c>
      <c r="F358" s="186">
        <v>52206.9</v>
      </c>
      <c r="G358" s="186">
        <v>0</v>
      </c>
      <c r="H358" s="186">
        <v>52206.9</v>
      </c>
    </row>
    <row r="359" spans="1:8" ht="11.25">
      <c r="A359" s="170">
        <v>312</v>
      </c>
      <c r="B359" s="169" t="s">
        <v>475</v>
      </c>
      <c r="C359" s="169" t="s">
        <v>73</v>
      </c>
      <c r="D359" s="169"/>
      <c r="E359" s="192" t="s">
        <v>74</v>
      </c>
      <c r="F359" s="172">
        <v>2987.9</v>
      </c>
      <c r="G359" s="172">
        <v>0</v>
      </c>
      <c r="H359" s="172">
        <v>2987.9</v>
      </c>
    </row>
    <row r="360" spans="1:8" ht="11.25">
      <c r="A360" s="174">
        <v>312</v>
      </c>
      <c r="B360" s="173" t="s">
        <v>475</v>
      </c>
      <c r="C360" s="173" t="s">
        <v>75</v>
      </c>
      <c r="D360" s="173"/>
      <c r="E360" s="190" t="s">
        <v>76</v>
      </c>
      <c r="F360" s="176">
        <v>2987.9</v>
      </c>
      <c r="G360" s="176">
        <v>0</v>
      </c>
      <c r="H360" s="176">
        <v>2987.9</v>
      </c>
    </row>
    <row r="361" spans="1:8" ht="22.5">
      <c r="A361" s="198">
        <v>312</v>
      </c>
      <c r="B361" s="199" t="s">
        <v>475</v>
      </c>
      <c r="C361" s="199" t="s">
        <v>75</v>
      </c>
      <c r="D361" s="199" t="s">
        <v>604</v>
      </c>
      <c r="E361" s="200" t="s">
        <v>605</v>
      </c>
      <c r="F361" s="201">
        <v>2987.9</v>
      </c>
      <c r="G361" s="201">
        <v>0</v>
      </c>
      <c r="H361" s="201">
        <v>2987.9</v>
      </c>
    </row>
    <row r="362" spans="1:8" ht="11.25">
      <c r="A362" s="169" t="s">
        <v>608</v>
      </c>
      <c r="B362" s="169" t="s">
        <v>475</v>
      </c>
      <c r="C362" s="169" t="s">
        <v>547</v>
      </c>
      <c r="D362" s="169"/>
      <c r="E362" s="197" t="s">
        <v>548</v>
      </c>
      <c r="F362" s="172">
        <v>2324.3</v>
      </c>
      <c r="G362" s="172">
        <v>0</v>
      </c>
      <c r="H362" s="172">
        <v>2324.3</v>
      </c>
    </row>
    <row r="363" spans="1:8" ht="22.5">
      <c r="A363" s="173" t="s">
        <v>608</v>
      </c>
      <c r="B363" s="173" t="s">
        <v>475</v>
      </c>
      <c r="C363" s="173" t="s">
        <v>47</v>
      </c>
      <c r="D363" s="173"/>
      <c r="E363" s="194" t="s">
        <v>48</v>
      </c>
      <c r="F363" s="176">
        <v>2324.3</v>
      </c>
      <c r="G363" s="176">
        <v>0</v>
      </c>
      <c r="H363" s="176">
        <v>2324.3</v>
      </c>
    </row>
    <row r="364" spans="1:8" ht="11.25">
      <c r="A364" s="199" t="s">
        <v>608</v>
      </c>
      <c r="B364" s="199" t="s">
        <v>475</v>
      </c>
      <c r="C364" s="199" t="s">
        <v>47</v>
      </c>
      <c r="D364" s="199" t="s">
        <v>77</v>
      </c>
      <c r="E364" s="252" t="s">
        <v>78</v>
      </c>
      <c r="F364" s="201">
        <v>0</v>
      </c>
      <c r="G364" s="201">
        <v>0</v>
      </c>
      <c r="H364" s="201">
        <v>0</v>
      </c>
    </row>
    <row r="365" spans="1:8" ht="11.25">
      <c r="A365" s="199" t="s">
        <v>608</v>
      </c>
      <c r="B365" s="199" t="s">
        <v>475</v>
      </c>
      <c r="C365" s="199" t="s">
        <v>47</v>
      </c>
      <c r="D365" s="199" t="s">
        <v>611</v>
      </c>
      <c r="E365" s="253" t="s">
        <v>612</v>
      </c>
      <c r="F365" s="201">
        <v>2324.3</v>
      </c>
      <c r="G365" s="201">
        <v>0</v>
      </c>
      <c r="H365" s="201">
        <v>2324.3</v>
      </c>
    </row>
    <row r="366" spans="1:8" ht="11.25">
      <c r="A366" s="170">
        <v>312</v>
      </c>
      <c r="B366" s="169" t="s">
        <v>475</v>
      </c>
      <c r="C366" s="169" t="s">
        <v>575</v>
      </c>
      <c r="D366" s="169"/>
      <c r="E366" s="192" t="s">
        <v>576</v>
      </c>
      <c r="F366" s="172">
        <v>61570.1</v>
      </c>
      <c r="G366" s="172">
        <v>0</v>
      </c>
      <c r="H366" s="172">
        <v>61570.1</v>
      </c>
    </row>
    <row r="367" spans="1:8" ht="22.5">
      <c r="A367" s="174">
        <v>312</v>
      </c>
      <c r="B367" s="173" t="s">
        <v>475</v>
      </c>
      <c r="C367" s="173" t="s">
        <v>660</v>
      </c>
      <c r="D367" s="173"/>
      <c r="E367" s="190" t="s">
        <v>661</v>
      </c>
      <c r="F367" s="176">
        <v>61570.1</v>
      </c>
      <c r="G367" s="176">
        <v>0</v>
      </c>
      <c r="H367" s="176">
        <v>61570.1</v>
      </c>
    </row>
    <row r="368" spans="1:8" ht="22.5">
      <c r="A368" s="178">
        <v>312</v>
      </c>
      <c r="B368" s="177" t="s">
        <v>475</v>
      </c>
      <c r="C368" s="177" t="s">
        <v>79</v>
      </c>
      <c r="D368" s="177"/>
      <c r="E368" s="141" t="s">
        <v>80</v>
      </c>
      <c r="F368" s="186">
        <v>57620.6</v>
      </c>
      <c r="G368" s="186">
        <v>0</v>
      </c>
      <c r="H368" s="186">
        <v>57620.6</v>
      </c>
    </row>
    <row r="369" spans="1:8" ht="22.5">
      <c r="A369" s="178">
        <v>312</v>
      </c>
      <c r="B369" s="177" t="s">
        <v>475</v>
      </c>
      <c r="C369" s="177" t="s">
        <v>79</v>
      </c>
      <c r="D369" s="177" t="s">
        <v>604</v>
      </c>
      <c r="E369" s="137" t="s">
        <v>605</v>
      </c>
      <c r="F369" s="186">
        <v>57620.6</v>
      </c>
      <c r="G369" s="186">
        <v>0</v>
      </c>
      <c r="H369" s="186">
        <v>57620.6</v>
      </c>
    </row>
    <row r="370" spans="1:8" ht="45">
      <c r="A370" s="178">
        <v>312</v>
      </c>
      <c r="B370" s="177" t="s">
        <v>475</v>
      </c>
      <c r="C370" s="177" t="s">
        <v>81</v>
      </c>
      <c r="D370" s="177"/>
      <c r="E370" s="141" t="s">
        <v>82</v>
      </c>
      <c r="F370" s="186">
        <v>3949.5</v>
      </c>
      <c r="G370" s="186">
        <v>0</v>
      </c>
      <c r="H370" s="186">
        <v>3949.5</v>
      </c>
    </row>
    <row r="371" spans="1:8" ht="11.25">
      <c r="A371" s="178">
        <v>312</v>
      </c>
      <c r="B371" s="177" t="s">
        <v>475</v>
      </c>
      <c r="C371" s="177" t="s">
        <v>81</v>
      </c>
      <c r="D371" s="177" t="s">
        <v>611</v>
      </c>
      <c r="E371" s="137" t="s">
        <v>612</v>
      </c>
      <c r="F371" s="186">
        <v>3949.5</v>
      </c>
      <c r="G371" s="186">
        <v>0</v>
      </c>
      <c r="H371" s="186">
        <v>3949.5</v>
      </c>
    </row>
    <row r="372" spans="1:8" ht="56.25">
      <c r="A372" s="178">
        <v>312</v>
      </c>
      <c r="B372" s="177" t="s">
        <v>475</v>
      </c>
      <c r="C372" s="177" t="s">
        <v>35</v>
      </c>
      <c r="D372" s="177"/>
      <c r="E372" s="141" t="s">
        <v>36</v>
      </c>
      <c r="F372" s="186">
        <v>0</v>
      </c>
      <c r="G372" s="186">
        <v>0</v>
      </c>
      <c r="H372" s="186">
        <v>0</v>
      </c>
    </row>
    <row r="373" spans="1:8" ht="11.25">
      <c r="A373" s="178">
        <v>312</v>
      </c>
      <c r="B373" s="177" t="s">
        <v>475</v>
      </c>
      <c r="C373" s="177" t="s">
        <v>35</v>
      </c>
      <c r="D373" s="177" t="s">
        <v>545</v>
      </c>
      <c r="E373" s="137" t="s">
        <v>546</v>
      </c>
      <c r="F373" s="186">
        <v>0</v>
      </c>
      <c r="G373" s="186"/>
      <c r="H373" s="186">
        <v>0</v>
      </c>
    </row>
    <row r="374" spans="1:8" ht="11.25">
      <c r="A374" s="170" t="s">
        <v>608</v>
      </c>
      <c r="B374" s="169" t="s">
        <v>475</v>
      </c>
      <c r="C374" s="169" t="s">
        <v>524</v>
      </c>
      <c r="D374" s="169"/>
      <c r="E374" s="192" t="s">
        <v>525</v>
      </c>
      <c r="F374" s="172">
        <v>272605.9</v>
      </c>
      <c r="G374" s="172">
        <v>0</v>
      </c>
      <c r="H374" s="172">
        <v>272605.9</v>
      </c>
    </row>
    <row r="375" spans="1:8" ht="33.75">
      <c r="A375" s="174">
        <v>312</v>
      </c>
      <c r="B375" s="254" t="s">
        <v>475</v>
      </c>
      <c r="C375" s="254" t="s">
        <v>83</v>
      </c>
      <c r="D375" s="254"/>
      <c r="E375" s="255" t="s">
        <v>84</v>
      </c>
      <c r="F375" s="254">
        <v>0</v>
      </c>
      <c r="G375" s="254">
        <v>0</v>
      </c>
      <c r="H375" s="254">
        <v>0</v>
      </c>
    </row>
    <row r="376" spans="1:8" ht="11.25">
      <c r="A376" s="178">
        <v>312</v>
      </c>
      <c r="B376" s="256" t="s">
        <v>475</v>
      </c>
      <c r="C376" s="256" t="s">
        <v>83</v>
      </c>
      <c r="D376" s="256" t="s">
        <v>545</v>
      </c>
      <c r="E376" s="257" t="s">
        <v>546</v>
      </c>
      <c r="F376" s="256">
        <v>0</v>
      </c>
      <c r="G376" s="256">
        <v>0</v>
      </c>
      <c r="H376" s="256">
        <v>0</v>
      </c>
    </row>
    <row r="377" spans="1:8" ht="11.25">
      <c r="A377" s="174">
        <v>312</v>
      </c>
      <c r="B377" s="173" t="s">
        <v>475</v>
      </c>
      <c r="C377" s="173" t="s">
        <v>58</v>
      </c>
      <c r="D377" s="173"/>
      <c r="E377" s="190" t="s">
        <v>85</v>
      </c>
      <c r="F377" s="176">
        <v>271852.9</v>
      </c>
      <c r="G377" s="176">
        <v>0</v>
      </c>
      <c r="H377" s="176">
        <v>271852.9</v>
      </c>
    </row>
    <row r="378" spans="1:8" ht="11.25">
      <c r="A378" s="178">
        <v>312</v>
      </c>
      <c r="B378" s="177" t="s">
        <v>475</v>
      </c>
      <c r="C378" s="177" t="s">
        <v>58</v>
      </c>
      <c r="D378" s="177" t="s">
        <v>77</v>
      </c>
      <c r="E378" s="137" t="s">
        <v>78</v>
      </c>
      <c r="F378" s="186">
        <v>0</v>
      </c>
      <c r="G378" s="186">
        <v>0</v>
      </c>
      <c r="H378" s="186">
        <v>0</v>
      </c>
    </row>
    <row r="379" spans="1:8" ht="22.5">
      <c r="A379" s="178">
        <v>312</v>
      </c>
      <c r="B379" s="177" t="s">
        <v>475</v>
      </c>
      <c r="C379" s="177" t="s">
        <v>58</v>
      </c>
      <c r="D379" s="177" t="s">
        <v>604</v>
      </c>
      <c r="E379" s="137" t="s">
        <v>605</v>
      </c>
      <c r="F379" s="186">
        <v>258883.6</v>
      </c>
      <c r="G379" s="186">
        <v>0</v>
      </c>
      <c r="H379" s="186">
        <v>258883.6</v>
      </c>
    </row>
    <row r="380" spans="1:8" ht="11.25">
      <c r="A380" s="178">
        <v>312</v>
      </c>
      <c r="B380" s="177" t="s">
        <v>475</v>
      </c>
      <c r="C380" s="177" t="s">
        <v>58</v>
      </c>
      <c r="D380" s="177" t="s">
        <v>611</v>
      </c>
      <c r="E380" s="137" t="s">
        <v>612</v>
      </c>
      <c r="F380" s="186">
        <v>12969.3</v>
      </c>
      <c r="G380" s="186">
        <v>0</v>
      </c>
      <c r="H380" s="186">
        <v>12969.3</v>
      </c>
    </row>
    <row r="381" spans="1:8" ht="33.75">
      <c r="A381" s="174" t="s">
        <v>608</v>
      </c>
      <c r="B381" s="173" t="s">
        <v>475</v>
      </c>
      <c r="C381" s="173" t="s">
        <v>609</v>
      </c>
      <c r="D381" s="173"/>
      <c r="E381" s="190" t="s">
        <v>610</v>
      </c>
      <c r="F381" s="176">
        <v>390</v>
      </c>
      <c r="G381" s="176">
        <v>0</v>
      </c>
      <c r="H381" s="176">
        <v>390</v>
      </c>
    </row>
    <row r="382" spans="1:8" ht="11.25">
      <c r="A382" s="178" t="s">
        <v>608</v>
      </c>
      <c r="B382" s="177" t="s">
        <v>475</v>
      </c>
      <c r="C382" s="177" t="s">
        <v>609</v>
      </c>
      <c r="D382" s="177" t="s">
        <v>611</v>
      </c>
      <c r="E382" s="137" t="s">
        <v>612</v>
      </c>
      <c r="F382" s="186">
        <v>390</v>
      </c>
      <c r="G382" s="186">
        <v>0</v>
      </c>
      <c r="H382" s="186">
        <v>390</v>
      </c>
    </row>
    <row r="383" spans="1:8" ht="22.5">
      <c r="A383" s="174">
        <v>312</v>
      </c>
      <c r="B383" s="173" t="s">
        <v>475</v>
      </c>
      <c r="C383" s="173" t="s">
        <v>613</v>
      </c>
      <c r="D383" s="173"/>
      <c r="E383" s="190" t="s">
        <v>614</v>
      </c>
      <c r="F383" s="176">
        <v>363</v>
      </c>
      <c r="G383" s="176">
        <v>0</v>
      </c>
      <c r="H383" s="176">
        <v>363</v>
      </c>
    </row>
    <row r="384" spans="1:8" ht="11.25">
      <c r="A384" s="221">
        <v>312</v>
      </c>
      <c r="B384" s="195" t="s">
        <v>475</v>
      </c>
      <c r="C384" s="195" t="s">
        <v>613</v>
      </c>
      <c r="D384" s="195" t="s">
        <v>611</v>
      </c>
      <c r="E384" s="202" t="s">
        <v>612</v>
      </c>
      <c r="F384" s="179">
        <v>363</v>
      </c>
      <c r="G384" s="179"/>
      <c r="H384" s="179">
        <v>363</v>
      </c>
    </row>
    <row r="385" spans="1:8" ht="11.25">
      <c r="A385" s="166" t="s">
        <v>608</v>
      </c>
      <c r="B385" s="165" t="s">
        <v>477</v>
      </c>
      <c r="C385" s="165"/>
      <c r="D385" s="165"/>
      <c r="E385" s="219" t="s">
        <v>478</v>
      </c>
      <c r="F385" s="168">
        <v>448630.3</v>
      </c>
      <c r="G385" s="168">
        <v>198</v>
      </c>
      <c r="H385" s="168">
        <v>448828.3</v>
      </c>
    </row>
    <row r="386" spans="1:8" ht="11.25">
      <c r="A386" s="170">
        <v>312</v>
      </c>
      <c r="B386" s="169" t="s">
        <v>477</v>
      </c>
      <c r="C386" s="169" t="s">
        <v>599</v>
      </c>
      <c r="D386" s="169"/>
      <c r="E386" s="197" t="s">
        <v>447</v>
      </c>
      <c r="F386" s="172">
        <v>447.1</v>
      </c>
      <c r="G386" s="172">
        <v>0</v>
      </c>
      <c r="H386" s="172">
        <v>447.1</v>
      </c>
    </row>
    <row r="387" spans="1:8" ht="22.5">
      <c r="A387" s="174">
        <v>312</v>
      </c>
      <c r="B387" s="173" t="s">
        <v>477</v>
      </c>
      <c r="C387" s="173" t="s">
        <v>673</v>
      </c>
      <c r="D387" s="173"/>
      <c r="E387" s="194" t="s">
        <v>327</v>
      </c>
      <c r="F387" s="176">
        <v>447.1</v>
      </c>
      <c r="G387" s="176">
        <v>0</v>
      </c>
      <c r="H387" s="176">
        <v>447.1</v>
      </c>
    </row>
    <row r="388" spans="1:8" ht="11.25">
      <c r="A388" s="178">
        <v>312</v>
      </c>
      <c r="B388" s="177" t="s">
        <v>477</v>
      </c>
      <c r="C388" s="177" t="s">
        <v>673</v>
      </c>
      <c r="D388" s="177" t="s">
        <v>611</v>
      </c>
      <c r="E388" s="134" t="s">
        <v>612</v>
      </c>
      <c r="F388" s="186">
        <v>447.1</v>
      </c>
      <c r="G388" s="186">
        <v>0</v>
      </c>
      <c r="H388" s="186">
        <v>447.1</v>
      </c>
    </row>
    <row r="389" spans="1:8" ht="11.25">
      <c r="A389" s="170">
        <v>312</v>
      </c>
      <c r="B389" s="169" t="s">
        <v>477</v>
      </c>
      <c r="C389" s="169" t="s">
        <v>69</v>
      </c>
      <c r="D389" s="169"/>
      <c r="E389" s="197" t="s">
        <v>70</v>
      </c>
      <c r="F389" s="172">
        <v>15403</v>
      </c>
      <c r="G389" s="172">
        <v>0</v>
      </c>
      <c r="H389" s="172">
        <v>15403</v>
      </c>
    </row>
    <row r="390" spans="1:8" ht="11.25">
      <c r="A390" s="174">
        <v>312</v>
      </c>
      <c r="B390" s="173" t="s">
        <v>477</v>
      </c>
      <c r="C390" s="173" t="s">
        <v>86</v>
      </c>
      <c r="D390" s="173"/>
      <c r="E390" s="194" t="s">
        <v>87</v>
      </c>
      <c r="F390" s="176">
        <v>15403</v>
      </c>
      <c r="G390" s="176">
        <v>0</v>
      </c>
      <c r="H390" s="176">
        <v>15403</v>
      </c>
    </row>
    <row r="391" spans="1:8" ht="11.25">
      <c r="A391" s="178">
        <v>312</v>
      </c>
      <c r="B391" s="177" t="s">
        <v>477</v>
      </c>
      <c r="C391" s="177" t="s">
        <v>86</v>
      </c>
      <c r="D391" s="177" t="s">
        <v>611</v>
      </c>
      <c r="E391" s="134" t="s">
        <v>612</v>
      </c>
      <c r="F391" s="186">
        <v>15403</v>
      </c>
      <c r="G391" s="186">
        <v>0</v>
      </c>
      <c r="H391" s="186">
        <v>15403</v>
      </c>
    </row>
    <row r="392" spans="1:8" ht="11.25">
      <c r="A392" s="170">
        <v>312</v>
      </c>
      <c r="B392" s="169" t="s">
        <v>477</v>
      </c>
      <c r="C392" s="169" t="s">
        <v>73</v>
      </c>
      <c r="D392" s="169"/>
      <c r="E392" s="192" t="s">
        <v>74</v>
      </c>
      <c r="F392" s="172">
        <v>325091.5</v>
      </c>
      <c r="G392" s="172">
        <v>0</v>
      </c>
      <c r="H392" s="172">
        <v>325091.5</v>
      </c>
    </row>
    <row r="393" spans="1:8" ht="11.25">
      <c r="A393" s="174">
        <v>312</v>
      </c>
      <c r="B393" s="173" t="s">
        <v>477</v>
      </c>
      <c r="C393" s="173" t="s">
        <v>88</v>
      </c>
      <c r="D393" s="173"/>
      <c r="E393" s="190" t="s">
        <v>89</v>
      </c>
      <c r="F393" s="176">
        <v>7400</v>
      </c>
      <c r="G393" s="176">
        <v>0</v>
      </c>
      <c r="H393" s="176">
        <v>7400</v>
      </c>
    </row>
    <row r="394" spans="1:8" ht="22.5">
      <c r="A394" s="198">
        <v>312</v>
      </c>
      <c r="B394" s="199" t="s">
        <v>477</v>
      </c>
      <c r="C394" s="199" t="s">
        <v>90</v>
      </c>
      <c r="D394" s="199"/>
      <c r="E394" s="200" t="s">
        <v>91</v>
      </c>
      <c r="F394" s="201">
        <v>7400</v>
      </c>
      <c r="G394" s="201">
        <v>0</v>
      </c>
      <c r="H394" s="201">
        <v>7400</v>
      </c>
    </row>
    <row r="395" spans="1:8" ht="11.25">
      <c r="A395" s="198">
        <v>312</v>
      </c>
      <c r="B395" s="199" t="s">
        <v>477</v>
      </c>
      <c r="C395" s="199" t="s">
        <v>90</v>
      </c>
      <c r="D395" s="199" t="s">
        <v>611</v>
      </c>
      <c r="E395" s="200" t="s">
        <v>612</v>
      </c>
      <c r="F395" s="201">
        <v>7400</v>
      </c>
      <c r="G395" s="201">
        <v>0</v>
      </c>
      <c r="H395" s="201">
        <v>7400</v>
      </c>
    </row>
    <row r="396" spans="1:8" ht="11.25">
      <c r="A396" s="174">
        <v>312</v>
      </c>
      <c r="B396" s="173" t="s">
        <v>477</v>
      </c>
      <c r="C396" s="173" t="s">
        <v>75</v>
      </c>
      <c r="D396" s="173"/>
      <c r="E396" s="190" t="s">
        <v>76</v>
      </c>
      <c r="F396" s="176">
        <v>317691.5</v>
      </c>
      <c r="G396" s="176">
        <v>0</v>
      </c>
      <c r="H396" s="176">
        <v>317691.5</v>
      </c>
    </row>
    <row r="397" spans="1:8" ht="11.25">
      <c r="A397" s="198">
        <v>312</v>
      </c>
      <c r="B397" s="199" t="s">
        <v>477</v>
      </c>
      <c r="C397" s="199" t="s">
        <v>75</v>
      </c>
      <c r="D397" s="199" t="s">
        <v>630</v>
      </c>
      <c r="E397" s="200" t="s">
        <v>631</v>
      </c>
      <c r="F397" s="201">
        <v>14233.1</v>
      </c>
      <c r="G397" s="201">
        <v>0</v>
      </c>
      <c r="H397" s="201">
        <v>14233.1</v>
      </c>
    </row>
    <row r="398" spans="1:8" ht="22.5">
      <c r="A398" s="198">
        <v>312</v>
      </c>
      <c r="B398" s="199" t="s">
        <v>477</v>
      </c>
      <c r="C398" s="199" t="s">
        <v>75</v>
      </c>
      <c r="D398" s="199" t="s">
        <v>604</v>
      </c>
      <c r="E398" s="200" t="s">
        <v>605</v>
      </c>
      <c r="F398" s="201">
        <v>303458.4</v>
      </c>
      <c r="G398" s="201">
        <v>0</v>
      </c>
      <c r="H398" s="201">
        <v>303458.4</v>
      </c>
    </row>
    <row r="399" spans="1:8" ht="11.25">
      <c r="A399" s="170">
        <v>312</v>
      </c>
      <c r="B399" s="258" t="s">
        <v>477</v>
      </c>
      <c r="C399" s="258" t="s">
        <v>547</v>
      </c>
      <c r="D399" s="258"/>
      <c r="E399" s="259" t="s">
        <v>548</v>
      </c>
      <c r="F399" s="172">
        <v>100</v>
      </c>
      <c r="G399" s="172">
        <v>0</v>
      </c>
      <c r="H399" s="172">
        <v>100</v>
      </c>
    </row>
    <row r="400" spans="1:8" ht="22.5">
      <c r="A400" s="174">
        <v>312</v>
      </c>
      <c r="B400" s="254" t="s">
        <v>477</v>
      </c>
      <c r="C400" s="254" t="s">
        <v>92</v>
      </c>
      <c r="D400" s="254"/>
      <c r="E400" s="255" t="s">
        <v>93</v>
      </c>
      <c r="F400" s="176">
        <v>100</v>
      </c>
      <c r="G400" s="176">
        <v>0</v>
      </c>
      <c r="H400" s="176">
        <v>100</v>
      </c>
    </row>
    <row r="401" spans="1:8" ht="11.25">
      <c r="A401" s="198">
        <v>312</v>
      </c>
      <c r="B401" s="260" t="s">
        <v>477</v>
      </c>
      <c r="C401" s="260" t="s">
        <v>92</v>
      </c>
      <c r="D401" s="260" t="s">
        <v>611</v>
      </c>
      <c r="E401" s="261" t="s">
        <v>612</v>
      </c>
      <c r="F401" s="201">
        <v>100</v>
      </c>
      <c r="G401" s="201">
        <v>0</v>
      </c>
      <c r="H401" s="201">
        <v>100</v>
      </c>
    </row>
    <row r="402" spans="1:8" ht="11.25">
      <c r="A402" s="170">
        <v>312</v>
      </c>
      <c r="B402" s="258" t="s">
        <v>477</v>
      </c>
      <c r="C402" s="258" t="s">
        <v>575</v>
      </c>
      <c r="D402" s="258"/>
      <c r="E402" s="262" t="s">
        <v>576</v>
      </c>
      <c r="F402" s="172">
        <v>3791.4</v>
      </c>
      <c r="G402" s="172">
        <v>0</v>
      </c>
      <c r="H402" s="172">
        <v>3791.4</v>
      </c>
    </row>
    <row r="403" spans="1:8" ht="26.25" customHeight="1">
      <c r="A403" s="174">
        <v>312</v>
      </c>
      <c r="B403" s="254" t="s">
        <v>477</v>
      </c>
      <c r="C403" s="254" t="s">
        <v>660</v>
      </c>
      <c r="D403" s="254"/>
      <c r="E403" s="263" t="s">
        <v>661</v>
      </c>
      <c r="F403" s="176">
        <v>3791.4</v>
      </c>
      <c r="G403" s="176">
        <v>0</v>
      </c>
      <c r="H403" s="176">
        <v>3791.4</v>
      </c>
    </row>
    <row r="404" spans="1:8" ht="38.25" customHeight="1">
      <c r="A404" s="198">
        <v>312</v>
      </c>
      <c r="B404" s="256" t="s">
        <v>477</v>
      </c>
      <c r="C404" s="256" t="s">
        <v>81</v>
      </c>
      <c r="D404" s="256"/>
      <c r="E404" s="264" t="s">
        <v>82</v>
      </c>
      <c r="F404" s="201">
        <v>3791.4</v>
      </c>
      <c r="G404" s="201">
        <v>0</v>
      </c>
      <c r="H404" s="201">
        <v>3791.4</v>
      </c>
    </row>
    <row r="405" spans="1:8" ht="15.75" customHeight="1">
      <c r="A405" s="198">
        <v>312</v>
      </c>
      <c r="B405" s="256" t="s">
        <v>477</v>
      </c>
      <c r="C405" s="256" t="s">
        <v>81</v>
      </c>
      <c r="D405" s="256" t="s">
        <v>611</v>
      </c>
      <c r="E405" s="264" t="s">
        <v>612</v>
      </c>
      <c r="F405" s="201">
        <v>3791.4</v>
      </c>
      <c r="G405" s="201">
        <v>0</v>
      </c>
      <c r="H405" s="201">
        <v>3791.4</v>
      </c>
    </row>
    <row r="406" spans="1:8" ht="11.25">
      <c r="A406" s="170">
        <v>312</v>
      </c>
      <c r="B406" s="169" t="s">
        <v>477</v>
      </c>
      <c r="C406" s="169" t="s">
        <v>524</v>
      </c>
      <c r="D406" s="169"/>
      <c r="E406" s="192" t="s">
        <v>525</v>
      </c>
      <c r="F406" s="172">
        <v>103797.3</v>
      </c>
      <c r="G406" s="172">
        <v>198</v>
      </c>
      <c r="H406" s="172">
        <v>103995.3</v>
      </c>
    </row>
    <row r="407" spans="1:8" ht="33.75">
      <c r="A407" s="174">
        <v>312</v>
      </c>
      <c r="B407" s="173" t="s">
        <v>477</v>
      </c>
      <c r="C407" s="173" t="s">
        <v>83</v>
      </c>
      <c r="D407" s="173"/>
      <c r="E407" s="190" t="s">
        <v>84</v>
      </c>
      <c r="F407" s="176">
        <v>9960</v>
      </c>
      <c r="G407" s="176">
        <v>0</v>
      </c>
      <c r="H407" s="176">
        <v>9960</v>
      </c>
    </row>
    <row r="408" spans="1:8" ht="11.25">
      <c r="A408" s="178">
        <v>312</v>
      </c>
      <c r="B408" s="177" t="s">
        <v>477</v>
      </c>
      <c r="C408" s="177" t="s">
        <v>83</v>
      </c>
      <c r="D408" s="177" t="s">
        <v>545</v>
      </c>
      <c r="E408" s="137" t="s">
        <v>546</v>
      </c>
      <c r="F408" s="186">
        <v>9960</v>
      </c>
      <c r="G408" s="186"/>
      <c r="H408" s="186">
        <v>9960</v>
      </c>
    </row>
    <row r="409" spans="1:8" ht="11.25">
      <c r="A409" s="174">
        <v>312</v>
      </c>
      <c r="B409" s="173" t="s">
        <v>477</v>
      </c>
      <c r="C409" s="173" t="s">
        <v>58</v>
      </c>
      <c r="D409" s="173"/>
      <c r="E409" s="190" t="s">
        <v>85</v>
      </c>
      <c r="F409" s="176">
        <v>91875</v>
      </c>
      <c r="G409" s="176">
        <v>198</v>
      </c>
      <c r="H409" s="176">
        <v>92073</v>
      </c>
    </row>
    <row r="410" spans="1:8" ht="29.25" customHeight="1">
      <c r="A410" s="178">
        <v>312</v>
      </c>
      <c r="B410" s="177" t="s">
        <v>477</v>
      </c>
      <c r="C410" s="177" t="s">
        <v>58</v>
      </c>
      <c r="D410" s="177" t="s">
        <v>604</v>
      </c>
      <c r="E410" s="137" t="s">
        <v>605</v>
      </c>
      <c r="F410" s="186">
        <v>67911.3</v>
      </c>
      <c r="G410" s="186">
        <v>0</v>
      </c>
      <c r="H410" s="186">
        <v>67911.3</v>
      </c>
    </row>
    <row r="411" spans="1:8" ht="11.25">
      <c r="A411" s="178">
        <v>312</v>
      </c>
      <c r="B411" s="177" t="s">
        <v>477</v>
      </c>
      <c r="C411" s="177" t="s">
        <v>58</v>
      </c>
      <c r="D411" s="177" t="s">
        <v>611</v>
      </c>
      <c r="E411" s="137" t="s">
        <v>612</v>
      </c>
      <c r="F411" s="186">
        <v>13273.3</v>
      </c>
      <c r="G411" s="186">
        <v>198</v>
      </c>
      <c r="H411" s="186">
        <v>13471.3</v>
      </c>
    </row>
    <row r="412" spans="1:8" ht="22.5">
      <c r="A412" s="178">
        <v>312</v>
      </c>
      <c r="B412" s="177" t="s">
        <v>477</v>
      </c>
      <c r="C412" s="177" t="s">
        <v>58</v>
      </c>
      <c r="D412" s="177" t="s">
        <v>621</v>
      </c>
      <c r="E412" s="137" t="s">
        <v>622</v>
      </c>
      <c r="F412" s="186">
        <v>10681.2</v>
      </c>
      <c r="G412" s="186">
        <v>0</v>
      </c>
      <c r="H412" s="186">
        <v>10681.2</v>
      </c>
    </row>
    <row r="413" spans="1:8" ht="11.25">
      <c r="A413" s="178">
        <v>312</v>
      </c>
      <c r="B413" s="177" t="s">
        <v>477</v>
      </c>
      <c r="C413" s="177" t="s">
        <v>58</v>
      </c>
      <c r="D413" s="177" t="s">
        <v>623</v>
      </c>
      <c r="E413" s="137" t="s">
        <v>624</v>
      </c>
      <c r="F413" s="186">
        <v>9.2</v>
      </c>
      <c r="G413" s="186">
        <v>0</v>
      </c>
      <c r="H413" s="186">
        <v>9.2</v>
      </c>
    </row>
    <row r="414" spans="1:8" ht="33.75">
      <c r="A414" s="174">
        <v>312</v>
      </c>
      <c r="B414" s="173" t="s">
        <v>477</v>
      </c>
      <c r="C414" s="173" t="s">
        <v>609</v>
      </c>
      <c r="D414" s="173"/>
      <c r="E414" s="190" t="s">
        <v>610</v>
      </c>
      <c r="F414" s="176">
        <v>1227.2</v>
      </c>
      <c r="G414" s="176">
        <v>0</v>
      </c>
      <c r="H414" s="176">
        <v>1227.2</v>
      </c>
    </row>
    <row r="415" spans="1:8" ht="11.25">
      <c r="A415" s="178">
        <v>312</v>
      </c>
      <c r="B415" s="177" t="s">
        <v>477</v>
      </c>
      <c r="C415" s="177" t="s">
        <v>609</v>
      </c>
      <c r="D415" s="177" t="s">
        <v>611</v>
      </c>
      <c r="E415" s="137" t="s">
        <v>612</v>
      </c>
      <c r="F415" s="186">
        <v>1087.2</v>
      </c>
      <c r="G415" s="186">
        <v>0</v>
      </c>
      <c r="H415" s="186">
        <v>1087.2</v>
      </c>
    </row>
    <row r="416" spans="1:8" ht="11.25">
      <c r="A416" s="178">
        <v>312</v>
      </c>
      <c r="B416" s="177" t="s">
        <v>477</v>
      </c>
      <c r="C416" s="177" t="s">
        <v>609</v>
      </c>
      <c r="D416" s="177" t="s">
        <v>623</v>
      </c>
      <c r="E416" s="265" t="s">
        <v>624</v>
      </c>
      <c r="F416" s="186">
        <v>140</v>
      </c>
      <c r="G416" s="186">
        <v>0</v>
      </c>
      <c r="H416" s="186">
        <v>140</v>
      </c>
    </row>
    <row r="417" spans="1:8" ht="22.5">
      <c r="A417" s="174">
        <v>312</v>
      </c>
      <c r="B417" s="173" t="s">
        <v>477</v>
      </c>
      <c r="C417" s="173" t="s">
        <v>613</v>
      </c>
      <c r="D417" s="173"/>
      <c r="E417" s="190" t="s">
        <v>614</v>
      </c>
      <c r="F417" s="176">
        <v>597.1</v>
      </c>
      <c r="G417" s="176">
        <v>0</v>
      </c>
      <c r="H417" s="176">
        <v>597.1</v>
      </c>
    </row>
    <row r="418" spans="1:8" ht="11.25">
      <c r="A418" s="178">
        <v>312</v>
      </c>
      <c r="B418" s="177" t="s">
        <v>477</v>
      </c>
      <c r="C418" s="177" t="s">
        <v>613</v>
      </c>
      <c r="D418" s="177" t="s">
        <v>611</v>
      </c>
      <c r="E418" s="137" t="s">
        <v>612</v>
      </c>
      <c r="F418" s="186">
        <v>597.1</v>
      </c>
      <c r="G418" s="186">
        <v>0</v>
      </c>
      <c r="H418" s="186">
        <v>597.1</v>
      </c>
    </row>
    <row r="419" spans="1:8" ht="22.5">
      <c r="A419" s="174">
        <v>312</v>
      </c>
      <c r="B419" s="266" t="s">
        <v>477</v>
      </c>
      <c r="C419" s="266" t="s">
        <v>60</v>
      </c>
      <c r="D419" s="266"/>
      <c r="E419" s="267" t="s">
        <v>61</v>
      </c>
      <c r="F419" s="176">
        <v>138</v>
      </c>
      <c r="G419" s="176">
        <v>0</v>
      </c>
      <c r="H419" s="176">
        <v>138</v>
      </c>
    </row>
    <row r="420" spans="1:8" ht="11.25">
      <c r="A420" s="178">
        <v>312</v>
      </c>
      <c r="B420" s="268" t="s">
        <v>477</v>
      </c>
      <c r="C420" s="268" t="s">
        <v>60</v>
      </c>
      <c r="D420" s="268" t="s">
        <v>611</v>
      </c>
      <c r="E420" s="269" t="s">
        <v>612</v>
      </c>
      <c r="F420" s="186">
        <v>138</v>
      </c>
      <c r="G420" s="186">
        <v>0</v>
      </c>
      <c r="H420" s="186">
        <v>138</v>
      </c>
    </row>
    <row r="421" spans="1:8" ht="11.25">
      <c r="A421" s="166">
        <v>312</v>
      </c>
      <c r="B421" s="165" t="s">
        <v>479</v>
      </c>
      <c r="C421" s="165"/>
      <c r="D421" s="165"/>
      <c r="E421" s="219" t="s">
        <v>480</v>
      </c>
      <c r="F421" s="168">
        <v>12276.3</v>
      </c>
      <c r="G421" s="168">
        <v>0</v>
      </c>
      <c r="H421" s="168">
        <v>12276.3</v>
      </c>
    </row>
    <row r="422" spans="1:8" ht="11.25">
      <c r="A422" s="170">
        <v>312</v>
      </c>
      <c r="B422" s="270" t="s">
        <v>479</v>
      </c>
      <c r="C422" s="270" t="s">
        <v>94</v>
      </c>
      <c r="D422" s="270"/>
      <c r="E422" s="271" t="s">
        <v>95</v>
      </c>
      <c r="F422" s="172">
        <v>11916.3</v>
      </c>
      <c r="G422" s="172">
        <v>0</v>
      </c>
      <c r="H422" s="172">
        <v>11916.3</v>
      </c>
    </row>
    <row r="423" spans="1:8" ht="11.25">
      <c r="A423" s="174">
        <v>312</v>
      </c>
      <c r="B423" s="266" t="s">
        <v>479</v>
      </c>
      <c r="C423" s="266" t="s">
        <v>96</v>
      </c>
      <c r="D423" s="266"/>
      <c r="E423" s="267" t="s">
        <v>97</v>
      </c>
      <c r="F423" s="176">
        <v>11916.3</v>
      </c>
      <c r="G423" s="176">
        <v>0</v>
      </c>
      <c r="H423" s="176">
        <v>11916.3</v>
      </c>
    </row>
    <row r="424" spans="1:8" ht="11.25">
      <c r="A424" s="178">
        <v>312</v>
      </c>
      <c r="B424" s="268" t="s">
        <v>479</v>
      </c>
      <c r="C424" s="268" t="s">
        <v>96</v>
      </c>
      <c r="D424" s="268" t="s">
        <v>77</v>
      </c>
      <c r="E424" s="269" t="s">
        <v>78</v>
      </c>
      <c r="F424" s="186">
        <v>8434.9</v>
      </c>
      <c r="G424" s="186">
        <v>0</v>
      </c>
      <c r="H424" s="186">
        <v>8434.9</v>
      </c>
    </row>
    <row r="425" spans="1:8" ht="11.25">
      <c r="A425" s="178">
        <v>312</v>
      </c>
      <c r="B425" s="268" t="s">
        <v>479</v>
      </c>
      <c r="C425" s="268">
        <v>4320201</v>
      </c>
      <c r="D425" s="268">
        <v>642</v>
      </c>
      <c r="E425" s="272" t="s">
        <v>612</v>
      </c>
      <c r="F425" s="186">
        <v>3481.4</v>
      </c>
      <c r="G425" s="186">
        <v>0</v>
      </c>
      <c r="H425" s="186">
        <v>3481.4</v>
      </c>
    </row>
    <row r="426" spans="1:8" ht="11.25">
      <c r="A426" s="170">
        <v>312</v>
      </c>
      <c r="B426" s="169" t="s">
        <v>479</v>
      </c>
      <c r="C426" s="169" t="s">
        <v>524</v>
      </c>
      <c r="D426" s="169"/>
      <c r="E426" s="192" t="s">
        <v>525</v>
      </c>
      <c r="F426" s="172">
        <v>360</v>
      </c>
      <c r="G426" s="172">
        <v>0</v>
      </c>
      <c r="H426" s="172">
        <v>360</v>
      </c>
    </row>
    <row r="427" spans="1:8" ht="11.25">
      <c r="A427" s="174">
        <v>312</v>
      </c>
      <c r="B427" s="173" t="s">
        <v>479</v>
      </c>
      <c r="C427" s="173" t="s">
        <v>58</v>
      </c>
      <c r="D427" s="173"/>
      <c r="E427" s="190" t="s">
        <v>85</v>
      </c>
      <c r="F427" s="176">
        <v>360</v>
      </c>
      <c r="G427" s="176">
        <v>0</v>
      </c>
      <c r="H427" s="176">
        <v>360</v>
      </c>
    </row>
    <row r="428" spans="1:8" ht="11.25">
      <c r="A428" s="177" t="s">
        <v>608</v>
      </c>
      <c r="B428" s="177" t="s">
        <v>479</v>
      </c>
      <c r="C428" s="177" t="s">
        <v>58</v>
      </c>
      <c r="D428" s="177" t="s">
        <v>77</v>
      </c>
      <c r="E428" s="137" t="s">
        <v>78</v>
      </c>
      <c r="F428" s="186">
        <v>0</v>
      </c>
      <c r="G428" s="186">
        <v>0</v>
      </c>
      <c r="H428" s="186">
        <v>0</v>
      </c>
    </row>
    <row r="429" spans="1:8" ht="11.25">
      <c r="A429" s="177" t="s">
        <v>608</v>
      </c>
      <c r="B429" s="177" t="s">
        <v>479</v>
      </c>
      <c r="C429" s="177" t="s">
        <v>58</v>
      </c>
      <c r="D429" s="177" t="s">
        <v>611</v>
      </c>
      <c r="E429" s="265" t="s">
        <v>612</v>
      </c>
      <c r="F429" s="186">
        <v>360</v>
      </c>
      <c r="G429" s="186">
        <v>0</v>
      </c>
      <c r="H429" s="186">
        <v>360</v>
      </c>
    </row>
    <row r="430" spans="1:8" ht="11.25">
      <c r="A430" s="166">
        <v>312</v>
      </c>
      <c r="B430" s="165" t="s">
        <v>481</v>
      </c>
      <c r="C430" s="165"/>
      <c r="D430" s="165"/>
      <c r="E430" s="219" t="s">
        <v>482</v>
      </c>
      <c r="F430" s="168">
        <v>16848.4</v>
      </c>
      <c r="G430" s="168">
        <v>0</v>
      </c>
      <c r="H430" s="168">
        <v>16848.4</v>
      </c>
    </row>
    <row r="431" spans="1:8" ht="11.25">
      <c r="A431" s="170">
        <v>312</v>
      </c>
      <c r="B431" s="169" t="s">
        <v>481</v>
      </c>
      <c r="C431" s="169" t="s">
        <v>599</v>
      </c>
      <c r="D431" s="169"/>
      <c r="E431" s="197" t="s">
        <v>447</v>
      </c>
      <c r="F431" s="172">
        <v>50</v>
      </c>
      <c r="G431" s="172">
        <v>0</v>
      </c>
      <c r="H431" s="172">
        <v>50</v>
      </c>
    </row>
    <row r="432" spans="1:8" ht="22.5">
      <c r="A432" s="174">
        <v>312</v>
      </c>
      <c r="B432" s="173" t="s">
        <v>481</v>
      </c>
      <c r="C432" s="173" t="s">
        <v>673</v>
      </c>
      <c r="D432" s="173"/>
      <c r="E432" s="194" t="s">
        <v>327</v>
      </c>
      <c r="F432" s="176">
        <v>50</v>
      </c>
      <c r="G432" s="176">
        <v>0</v>
      </c>
      <c r="H432" s="176">
        <v>50</v>
      </c>
    </row>
    <row r="433" spans="1:8" ht="11.25">
      <c r="A433" s="178">
        <v>312</v>
      </c>
      <c r="B433" s="177" t="s">
        <v>481</v>
      </c>
      <c r="C433" s="177" t="s">
        <v>673</v>
      </c>
      <c r="D433" s="177" t="s">
        <v>611</v>
      </c>
      <c r="E433" s="134" t="s">
        <v>612</v>
      </c>
      <c r="F433" s="186">
        <v>50</v>
      </c>
      <c r="G433" s="186">
        <v>0</v>
      </c>
      <c r="H433" s="186">
        <v>50</v>
      </c>
    </row>
    <row r="434" spans="1:8" ht="33.75">
      <c r="A434" s="170">
        <v>312</v>
      </c>
      <c r="B434" s="169" t="s">
        <v>481</v>
      </c>
      <c r="C434" s="169" t="s">
        <v>98</v>
      </c>
      <c r="D434" s="169"/>
      <c r="E434" s="192" t="s">
        <v>99</v>
      </c>
      <c r="F434" s="172">
        <v>9668.4</v>
      </c>
      <c r="G434" s="172">
        <v>0</v>
      </c>
      <c r="H434" s="172">
        <v>9668.4</v>
      </c>
    </row>
    <row r="435" spans="1:8" ht="11.25">
      <c r="A435" s="174">
        <v>312</v>
      </c>
      <c r="B435" s="173" t="s">
        <v>481</v>
      </c>
      <c r="C435" s="173" t="s">
        <v>100</v>
      </c>
      <c r="D435" s="173"/>
      <c r="E435" s="190" t="s">
        <v>603</v>
      </c>
      <c r="F435" s="176">
        <v>9668.4</v>
      </c>
      <c r="G435" s="176">
        <v>0</v>
      </c>
      <c r="H435" s="176">
        <v>9668.4</v>
      </c>
    </row>
    <row r="436" spans="1:8" ht="11.25">
      <c r="A436" s="178">
        <v>312</v>
      </c>
      <c r="B436" s="177" t="s">
        <v>481</v>
      </c>
      <c r="C436" s="177" t="s">
        <v>100</v>
      </c>
      <c r="D436" s="177" t="s">
        <v>101</v>
      </c>
      <c r="E436" s="137" t="s">
        <v>102</v>
      </c>
      <c r="F436" s="179">
        <v>9668.4</v>
      </c>
      <c r="G436" s="179">
        <v>0</v>
      </c>
      <c r="H436" s="179">
        <v>9668.4</v>
      </c>
    </row>
    <row r="437" spans="1:8" ht="11.25">
      <c r="A437" s="170">
        <v>312</v>
      </c>
      <c r="B437" s="169" t="s">
        <v>481</v>
      </c>
      <c r="C437" s="169" t="s">
        <v>524</v>
      </c>
      <c r="D437" s="169"/>
      <c r="E437" s="192" t="s">
        <v>525</v>
      </c>
      <c r="F437" s="172">
        <v>7130</v>
      </c>
      <c r="G437" s="172">
        <v>0</v>
      </c>
      <c r="H437" s="172">
        <v>7130</v>
      </c>
    </row>
    <row r="438" spans="1:8" ht="11.25">
      <c r="A438" s="174">
        <v>312</v>
      </c>
      <c r="B438" s="173" t="s">
        <v>481</v>
      </c>
      <c r="C438" s="173" t="s">
        <v>58</v>
      </c>
      <c r="D438" s="173"/>
      <c r="E438" s="190" t="s">
        <v>59</v>
      </c>
      <c r="F438" s="176">
        <v>7130</v>
      </c>
      <c r="G438" s="176">
        <v>0</v>
      </c>
      <c r="H438" s="176">
        <v>7130</v>
      </c>
    </row>
    <row r="439" spans="1:8" ht="11.25">
      <c r="A439" s="178">
        <v>312</v>
      </c>
      <c r="B439" s="177" t="s">
        <v>481</v>
      </c>
      <c r="C439" s="177" t="s">
        <v>58</v>
      </c>
      <c r="D439" s="177" t="s">
        <v>77</v>
      </c>
      <c r="E439" s="137" t="s">
        <v>78</v>
      </c>
      <c r="F439" s="179">
        <v>830</v>
      </c>
      <c r="G439" s="179">
        <v>0</v>
      </c>
      <c r="H439" s="179">
        <v>830</v>
      </c>
    </row>
    <row r="440" spans="1:8" ht="22.5">
      <c r="A440" s="178">
        <v>312</v>
      </c>
      <c r="B440" s="177" t="s">
        <v>481</v>
      </c>
      <c r="C440" s="177" t="s">
        <v>58</v>
      </c>
      <c r="D440" s="177" t="s">
        <v>604</v>
      </c>
      <c r="E440" s="137" t="s">
        <v>605</v>
      </c>
      <c r="F440" s="179">
        <v>5497.3</v>
      </c>
      <c r="G440" s="179">
        <v>0</v>
      </c>
      <c r="H440" s="179">
        <v>5497.3</v>
      </c>
    </row>
    <row r="441" spans="1:8" ht="11.25">
      <c r="A441" s="178">
        <v>312</v>
      </c>
      <c r="B441" s="177" t="s">
        <v>481</v>
      </c>
      <c r="C441" s="177" t="s">
        <v>58</v>
      </c>
      <c r="D441" s="177" t="s">
        <v>611</v>
      </c>
      <c r="E441" s="137" t="s">
        <v>612</v>
      </c>
      <c r="F441" s="179">
        <v>782.8</v>
      </c>
      <c r="G441" s="179">
        <v>0</v>
      </c>
      <c r="H441" s="179">
        <v>782.8</v>
      </c>
    </row>
    <row r="442" spans="1:8" ht="11.25">
      <c r="A442" s="178">
        <v>312</v>
      </c>
      <c r="B442" s="177" t="s">
        <v>481</v>
      </c>
      <c r="C442" s="177" t="s">
        <v>58</v>
      </c>
      <c r="D442" s="177" t="s">
        <v>623</v>
      </c>
      <c r="E442" s="137" t="s">
        <v>624</v>
      </c>
      <c r="F442" s="179">
        <v>10</v>
      </c>
      <c r="G442" s="179">
        <v>0</v>
      </c>
      <c r="H442" s="179">
        <v>10</v>
      </c>
    </row>
    <row r="443" spans="1:8" ht="11.25">
      <c r="A443" s="178">
        <v>312</v>
      </c>
      <c r="B443" s="177" t="s">
        <v>481</v>
      </c>
      <c r="C443" s="177" t="s">
        <v>58</v>
      </c>
      <c r="D443" s="177" t="s">
        <v>101</v>
      </c>
      <c r="E443" s="137" t="s">
        <v>102</v>
      </c>
      <c r="F443" s="179">
        <v>9.9</v>
      </c>
      <c r="G443" s="179">
        <v>0</v>
      </c>
      <c r="H443" s="179">
        <v>9.9</v>
      </c>
    </row>
    <row r="444" spans="1:8" s="139" customFormat="1" ht="10.5">
      <c r="A444" s="183" t="s">
        <v>608</v>
      </c>
      <c r="B444" s="191" t="s">
        <v>486</v>
      </c>
      <c r="C444" s="183"/>
      <c r="D444" s="183"/>
      <c r="E444" s="138" t="s">
        <v>487</v>
      </c>
      <c r="F444" s="163">
        <v>24108</v>
      </c>
      <c r="G444" s="163">
        <v>0</v>
      </c>
      <c r="H444" s="163">
        <v>24108</v>
      </c>
    </row>
    <row r="445" spans="1:8" s="139" customFormat="1" ht="10.5">
      <c r="A445" s="166" t="s">
        <v>608</v>
      </c>
      <c r="B445" s="165" t="s">
        <v>490</v>
      </c>
      <c r="C445" s="166"/>
      <c r="D445" s="166"/>
      <c r="E445" s="219" t="s">
        <v>491</v>
      </c>
      <c r="F445" s="168">
        <v>4968.8</v>
      </c>
      <c r="G445" s="168">
        <v>0</v>
      </c>
      <c r="H445" s="168">
        <v>4968.8</v>
      </c>
    </row>
    <row r="446" spans="1:8" ht="11.25">
      <c r="A446" s="170" t="s">
        <v>608</v>
      </c>
      <c r="B446" s="169" t="s">
        <v>490</v>
      </c>
      <c r="C446" s="169" t="s">
        <v>524</v>
      </c>
      <c r="D446" s="169"/>
      <c r="E446" s="197" t="s">
        <v>525</v>
      </c>
      <c r="F446" s="172">
        <v>4968.8</v>
      </c>
      <c r="G446" s="172">
        <v>0</v>
      </c>
      <c r="H446" s="172">
        <v>4968.8</v>
      </c>
    </row>
    <row r="447" spans="1:8" ht="11.25">
      <c r="A447" s="174" t="s">
        <v>608</v>
      </c>
      <c r="B447" s="173" t="s">
        <v>490</v>
      </c>
      <c r="C447" s="173" t="s">
        <v>58</v>
      </c>
      <c r="D447" s="173"/>
      <c r="E447" s="194" t="s">
        <v>85</v>
      </c>
      <c r="F447" s="176">
        <v>4968.8</v>
      </c>
      <c r="G447" s="176">
        <v>0</v>
      </c>
      <c r="H447" s="176">
        <v>4968.8</v>
      </c>
    </row>
    <row r="448" spans="1:8" ht="11.25">
      <c r="A448" s="178">
        <v>312</v>
      </c>
      <c r="B448" s="177" t="s">
        <v>490</v>
      </c>
      <c r="C448" s="177" t="s">
        <v>58</v>
      </c>
      <c r="D448" s="177" t="s">
        <v>611</v>
      </c>
      <c r="E448" s="134" t="s">
        <v>612</v>
      </c>
      <c r="F448" s="186">
        <v>100.6</v>
      </c>
      <c r="G448" s="186">
        <v>0</v>
      </c>
      <c r="H448" s="186">
        <v>100.6</v>
      </c>
    </row>
    <row r="449" spans="1:8" ht="22.5">
      <c r="A449" s="178">
        <v>312</v>
      </c>
      <c r="B449" s="177" t="s">
        <v>490</v>
      </c>
      <c r="C449" s="177" t="s">
        <v>103</v>
      </c>
      <c r="D449" s="177"/>
      <c r="E449" s="134" t="s">
        <v>104</v>
      </c>
      <c r="F449" s="186">
        <v>4009.9</v>
      </c>
      <c r="G449" s="186">
        <v>0</v>
      </c>
      <c r="H449" s="186">
        <v>4009.9</v>
      </c>
    </row>
    <row r="450" spans="1:8" ht="11.25">
      <c r="A450" s="178">
        <v>312</v>
      </c>
      <c r="B450" s="177" t="s">
        <v>490</v>
      </c>
      <c r="C450" s="177" t="s">
        <v>103</v>
      </c>
      <c r="D450" s="177" t="s">
        <v>617</v>
      </c>
      <c r="E450" s="134" t="s">
        <v>618</v>
      </c>
      <c r="F450" s="186">
        <v>4009.9</v>
      </c>
      <c r="G450" s="186">
        <v>0</v>
      </c>
      <c r="H450" s="186">
        <v>4009.9</v>
      </c>
    </row>
    <row r="451" spans="1:8" ht="33.75">
      <c r="A451" s="178">
        <v>312</v>
      </c>
      <c r="B451" s="177" t="s">
        <v>490</v>
      </c>
      <c r="C451" s="177" t="s">
        <v>105</v>
      </c>
      <c r="D451" s="177"/>
      <c r="E451" s="134" t="s">
        <v>106</v>
      </c>
      <c r="F451" s="186">
        <v>858.3</v>
      </c>
      <c r="G451" s="186">
        <v>0</v>
      </c>
      <c r="H451" s="186">
        <v>858.3</v>
      </c>
    </row>
    <row r="452" spans="1:8" ht="11.25">
      <c r="A452" s="178">
        <v>312</v>
      </c>
      <c r="B452" s="177" t="s">
        <v>490</v>
      </c>
      <c r="C452" s="177" t="s">
        <v>105</v>
      </c>
      <c r="D452" s="177" t="s">
        <v>617</v>
      </c>
      <c r="E452" s="134" t="s">
        <v>618</v>
      </c>
      <c r="F452" s="186">
        <v>858.3</v>
      </c>
      <c r="G452" s="186">
        <v>0</v>
      </c>
      <c r="H452" s="186">
        <v>858.3</v>
      </c>
    </row>
    <row r="453" spans="1:8" ht="11.25">
      <c r="A453" s="166">
        <v>312</v>
      </c>
      <c r="B453" s="165" t="s">
        <v>492</v>
      </c>
      <c r="C453" s="165"/>
      <c r="D453" s="165"/>
      <c r="E453" s="219" t="s">
        <v>493</v>
      </c>
      <c r="F453" s="168">
        <v>18911</v>
      </c>
      <c r="G453" s="168">
        <v>0</v>
      </c>
      <c r="H453" s="168">
        <v>18911</v>
      </c>
    </row>
    <row r="454" spans="1:8" ht="11.25">
      <c r="A454" s="170">
        <v>312</v>
      </c>
      <c r="B454" s="170" t="s">
        <v>492</v>
      </c>
      <c r="C454" s="170" t="s">
        <v>73</v>
      </c>
      <c r="D454" s="170"/>
      <c r="E454" s="171" t="s">
        <v>107</v>
      </c>
      <c r="F454" s="172">
        <v>15318</v>
      </c>
      <c r="G454" s="172">
        <v>0</v>
      </c>
      <c r="H454" s="172">
        <v>15318</v>
      </c>
    </row>
    <row r="455" spans="1:8" ht="33.75">
      <c r="A455" s="174">
        <v>312</v>
      </c>
      <c r="B455" s="174" t="s">
        <v>492</v>
      </c>
      <c r="C455" s="174" t="s">
        <v>108</v>
      </c>
      <c r="D455" s="174"/>
      <c r="E455" s="175" t="s">
        <v>109</v>
      </c>
      <c r="F455" s="176">
        <v>15318</v>
      </c>
      <c r="G455" s="176">
        <v>0</v>
      </c>
      <c r="H455" s="176">
        <v>15318</v>
      </c>
    </row>
    <row r="456" spans="1:8" ht="45">
      <c r="A456" s="221">
        <v>312</v>
      </c>
      <c r="B456" s="221" t="s">
        <v>492</v>
      </c>
      <c r="C456" s="221" t="s">
        <v>110</v>
      </c>
      <c r="D456" s="221"/>
      <c r="E456" s="273" t="s">
        <v>111</v>
      </c>
      <c r="F456" s="179">
        <v>15318</v>
      </c>
      <c r="G456" s="179">
        <v>0</v>
      </c>
      <c r="H456" s="179">
        <v>15318</v>
      </c>
    </row>
    <row r="457" spans="1:8" ht="11.25">
      <c r="A457" s="221">
        <v>312</v>
      </c>
      <c r="B457" s="221" t="s">
        <v>492</v>
      </c>
      <c r="C457" s="221" t="s">
        <v>110</v>
      </c>
      <c r="D457" s="221" t="s">
        <v>617</v>
      </c>
      <c r="E457" s="273" t="s">
        <v>618</v>
      </c>
      <c r="F457" s="179">
        <v>15318</v>
      </c>
      <c r="G457" s="179">
        <v>0</v>
      </c>
      <c r="H457" s="179">
        <v>15318</v>
      </c>
    </row>
    <row r="458" spans="1:8" ht="11.25">
      <c r="A458" s="170">
        <v>312</v>
      </c>
      <c r="B458" s="170" t="s">
        <v>492</v>
      </c>
      <c r="C458" s="170" t="s">
        <v>575</v>
      </c>
      <c r="D458" s="170"/>
      <c r="E458" s="171" t="s">
        <v>576</v>
      </c>
      <c r="F458" s="172">
        <v>3593</v>
      </c>
      <c r="G458" s="172">
        <v>0</v>
      </c>
      <c r="H458" s="172">
        <v>3593</v>
      </c>
    </row>
    <row r="459" spans="1:8" ht="22.5">
      <c r="A459" s="174">
        <v>312</v>
      </c>
      <c r="B459" s="174">
        <v>1004</v>
      </c>
      <c r="C459" s="174">
        <v>5510100</v>
      </c>
      <c r="D459" s="174"/>
      <c r="E459" s="175" t="s">
        <v>661</v>
      </c>
      <c r="F459" s="176">
        <v>3593</v>
      </c>
      <c r="G459" s="176">
        <v>0</v>
      </c>
      <c r="H459" s="176">
        <v>3593</v>
      </c>
    </row>
    <row r="460" spans="1:8" ht="22.5">
      <c r="A460" s="221">
        <v>312</v>
      </c>
      <c r="B460" s="221">
        <v>1004</v>
      </c>
      <c r="C460" s="221">
        <v>5510108</v>
      </c>
      <c r="D460" s="221"/>
      <c r="E460" s="273" t="s">
        <v>112</v>
      </c>
      <c r="F460" s="179">
        <v>3593</v>
      </c>
      <c r="G460" s="179">
        <v>0</v>
      </c>
      <c r="H460" s="179">
        <v>3593</v>
      </c>
    </row>
    <row r="461" spans="1:8" ht="11.25">
      <c r="A461" s="221">
        <v>312</v>
      </c>
      <c r="B461" s="221">
        <v>1004</v>
      </c>
      <c r="C461" s="221">
        <v>5510108</v>
      </c>
      <c r="D461" s="221" t="s">
        <v>611</v>
      </c>
      <c r="E461" s="273" t="s">
        <v>612</v>
      </c>
      <c r="F461" s="179">
        <v>3593</v>
      </c>
      <c r="G461" s="179">
        <v>0</v>
      </c>
      <c r="H461" s="179">
        <v>3593</v>
      </c>
    </row>
    <row r="462" spans="1:8" s="139" customFormat="1" ht="10.5">
      <c r="A462" s="166" t="s">
        <v>608</v>
      </c>
      <c r="B462" s="274" t="s">
        <v>494</v>
      </c>
      <c r="C462" s="165"/>
      <c r="D462" s="165"/>
      <c r="E462" s="219" t="s">
        <v>495</v>
      </c>
      <c r="F462" s="168">
        <v>228.2</v>
      </c>
      <c r="G462" s="168">
        <v>0</v>
      </c>
      <c r="H462" s="168">
        <v>228.2</v>
      </c>
    </row>
    <row r="463" spans="1:8" s="139" customFormat="1" ht="11.25">
      <c r="A463" s="275">
        <v>312</v>
      </c>
      <c r="B463" s="276" t="s">
        <v>494</v>
      </c>
      <c r="C463" s="276" t="s">
        <v>113</v>
      </c>
      <c r="D463" s="277"/>
      <c r="E463" s="278" t="s">
        <v>114</v>
      </c>
      <c r="F463" s="279">
        <v>228.2</v>
      </c>
      <c r="G463" s="279">
        <v>0</v>
      </c>
      <c r="H463" s="279">
        <v>228.2</v>
      </c>
    </row>
    <row r="464" spans="1:8" s="139" customFormat="1" ht="22.5">
      <c r="A464" s="174">
        <v>312</v>
      </c>
      <c r="B464" s="173" t="s">
        <v>494</v>
      </c>
      <c r="C464" s="173" t="s">
        <v>115</v>
      </c>
      <c r="D464" s="280"/>
      <c r="E464" s="190" t="s">
        <v>116</v>
      </c>
      <c r="F464" s="176">
        <v>228.2</v>
      </c>
      <c r="G464" s="176">
        <v>0</v>
      </c>
      <c r="H464" s="176">
        <v>228.2</v>
      </c>
    </row>
    <row r="465" spans="1:8" s="139" customFormat="1" ht="11.25">
      <c r="A465" s="178">
        <v>312</v>
      </c>
      <c r="B465" s="281" t="s">
        <v>494</v>
      </c>
      <c r="C465" s="177" t="s">
        <v>115</v>
      </c>
      <c r="D465" s="177" t="s">
        <v>117</v>
      </c>
      <c r="E465" s="137" t="s">
        <v>118</v>
      </c>
      <c r="F465" s="186">
        <v>228.2</v>
      </c>
      <c r="G465" s="186">
        <v>0</v>
      </c>
      <c r="H465" s="186">
        <v>228.2</v>
      </c>
    </row>
    <row r="466" spans="1:8" s="139" customFormat="1" ht="10.5">
      <c r="A466" s="183">
        <v>312</v>
      </c>
      <c r="B466" s="191" t="s">
        <v>240</v>
      </c>
      <c r="C466" s="130"/>
      <c r="D466" s="130"/>
      <c r="E466" s="145" t="s">
        <v>496</v>
      </c>
      <c r="F466" s="163">
        <v>154.2</v>
      </c>
      <c r="G466" s="163">
        <v>0</v>
      </c>
      <c r="H466" s="163">
        <v>154.2</v>
      </c>
    </row>
    <row r="467" spans="1:8" s="139" customFormat="1" ht="10.5">
      <c r="A467" s="166">
        <v>312</v>
      </c>
      <c r="B467" s="165" t="s">
        <v>497</v>
      </c>
      <c r="C467" s="165"/>
      <c r="D467" s="165"/>
      <c r="E467" s="167" t="s">
        <v>498</v>
      </c>
      <c r="F467" s="168">
        <v>154.2</v>
      </c>
      <c r="G467" s="168">
        <v>0</v>
      </c>
      <c r="H467" s="168">
        <v>154.2</v>
      </c>
    </row>
    <row r="468" spans="1:8" s="139" customFormat="1" ht="11.25">
      <c r="A468" s="170">
        <v>312</v>
      </c>
      <c r="B468" s="169" t="s">
        <v>497</v>
      </c>
      <c r="C468" s="169" t="s">
        <v>599</v>
      </c>
      <c r="D468" s="169"/>
      <c r="E468" s="197" t="s">
        <v>447</v>
      </c>
      <c r="F468" s="172">
        <v>154.2</v>
      </c>
      <c r="G468" s="172">
        <v>0</v>
      </c>
      <c r="H468" s="172">
        <v>154.2</v>
      </c>
    </row>
    <row r="469" spans="1:8" s="139" customFormat="1" ht="22.5">
      <c r="A469" s="174">
        <v>312</v>
      </c>
      <c r="B469" s="173" t="s">
        <v>497</v>
      </c>
      <c r="C469" s="173" t="s">
        <v>673</v>
      </c>
      <c r="D469" s="173"/>
      <c r="E469" s="194" t="s">
        <v>327</v>
      </c>
      <c r="F469" s="176">
        <v>154.2</v>
      </c>
      <c r="G469" s="176">
        <v>0</v>
      </c>
      <c r="H469" s="176">
        <v>154.2</v>
      </c>
    </row>
    <row r="470" spans="1:8" s="139" customFormat="1" ht="11.25">
      <c r="A470" s="178">
        <v>312</v>
      </c>
      <c r="B470" s="177" t="s">
        <v>497</v>
      </c>
      <c r="C470" s="177" t="s">
        <v>673</v>
      </c>
      <c r="D470" s="177" t="s">
        <v>611</v>
      </c>
      <c r="E470" s="134" t="s">
        <v>612</v>
      </c>
      <c r="F470" s="179">
        <v>154.2</v>
      </c>
      <c r="G470" s="179">
        <v>0</v>
      </c>
      <c r="H470" s="179">
        <v>154.2</v>
      </c>
    </row>
    <row r="471" spans="1:8" ht="14.25">
      <c r="A471" s="250" t="s">
        <v>119</v>
      </c>
      <c r="B471" s="250"/>
      <c r="C471" s="250"/>
      <c r="D471" s="250"/>
      <c r="E471" s="250"/>
      <c r="F471" s="251">
        <v>156362</v>
      </c>
      <c r="G471" s="251">
        <v>30</v>
      </c>
      <c r="H471" s="251">
        <v>156392</v>
      </c>
    </row>
    <row r="472" spans="1:8" ht="11.25">
      <c r="A472" s="222">
        <v>312</v>
      </c>
      <c r="B472" s="191" t="s">
        <v>256</v>
      </c>
      <c r="C472" s="130"/>
      <c r="D472" s="130"/>
      <c r="E472" s="145" t="s">
        <v>454</v>
      </c>
      <c r="F472" s="282">
        <v>310</v>
      </c>
      <c r="G472" s="282">
        <v>0</v>
      </c>
      <c r="H472" s="282">
        <v>310</v>
      </c>
    </row>
    <row r="473" spans="1:8" ht="11.25">
      <c r="A473" s="223">
        <v>312</v>
      </c>
      <c r="B473" s="165" t="s">
        <v>465</v>
      </c>
      <c r="C473" s="165"/>
      <c r="D473" s="165"/>
      <c r="E473" s="219" t="s">
        <v>466</v>
      </c>
      <c r="F473" s="224">
        <v>310</v>
      </c>
      <c r="G473" s="224">
        <v>0</v>
      </c>
      <c r="H473" s="224">
        <v>310</v>
      </c>
    </row>
    <row r="474" spans="1:8" ht="11.25">
      <c r="A474" s="244">
        <v>312</v>
      </c>
      <c r="B474" s="169" t="s">
        <v>465</v>
      </c>
      <c r="C474" s="169" t="s">
        <v>524</v>
      </c>
      <c r="D474" s="169"/>
      <c r="E474" s="192" t="s">
        <v>525</v>
      </c>
      <c r="F474" s="172">
        <v>310</v>
      </c>
      <c r="G474" s="172">
        <v>0</v>
      </c>
      <c r="H474" s="172">
        <v>310</v>
      </c>
    </row>
    <row r="475" spans="1:8" ht="22.5">
      <c r="A475" s="246">
        <v>312</v>
      </c>
      <c r="B475" s="173" t="s">
        <v>465</v>
      </c>
      <c r="C475" s="173" t="s">
        <v>120</v>
      </c>
      <c r="D475" s="173"/>
      <c r="E475" s="190" t="s">
        <v>121</v>
      </c>
      <c r="F475" s="176">
        <v>310</v>
      </c>
      <c r="G475" s="176">
        <v>0</v>
      </c>
      <c r="H475" s="176">
        <v>310</v>
      </c>
    </row>
    <row r="476" spans="1:8" ht="11.25">
      <c r="A476" s="248">
        <v>312</v>
      </c>
      <c r="B476" s="177" t="s">
        <v>465</v>
      </c>
      <c r="C476" s="177" t="s">
        <v>120</v>
      </c>
      <c r="D476" s="177" t="s">
        <v>516</v>
      </c>
      <c r="E476" s="137" t="s">
        <v>517</v>
      </c>
      <c r="F476" s="186">
        <v>310</v>
      </c>
      <c r="G476" s="186">
        <v>0</v>
      </c>
      <c r="H476" s="186">
        <v>310</v>
      </c>
    </row>
    <row r="477" spans="1:8" ht="11.25">
      <c r="A477" s="222">
        <v>312</v>
      </c>
      <c r="B477" s="191" t="s">
        <v>310</v>
      </c>
      <c r="C477" s="222"/>
      <c r="D477" s="222"/>
      <c r="E477" s="131" t="s">
        <v>474</v>
      </c>
      <c r="F477" s="163">
        <v>48692.5</v>
      </c>
      <c r="G477" s="163">
        <v>96.3</v>
      </c>
      <c r="H477" s="163">
        <v>48788.8</v>
      </c>
    </row>
    <row r="478" spans="1:8" ht="11.25">
      <c r="A478" s="223">
        <v>312</v>
      </c>
      <c r="B478" s="165" t="s">
        <v>477</v>
      </c>
      <c r="C478" s="223"/>
      <c r="D478" s="223"/>
      <c r="E478" s="283" t="s">
        <v>478</v>
      </c>
      <c r="F478" s="168">
        <v>48692.5</v>
      </c>
      <c r="G478" s="168">
        <v>96.3</v>
      </c>
      <c r="H478" s="168">
        <v>48788.8</v>
      </c>
    </row>
    <row r="479" spans="1:8" ht="11.25">
      <c r="A479" s="244">
        <v>312</v>
      </c>
      <c r="B479" s="169" t="s">
        <v>477</v>
      </c>
      <c r="C479" s="169" t="s">
        <v>599</v>
      </c>
      <c r="D479" s="169"/>
      <c r="E479" s="197" t="s">
        <v>447</v>
      </c>
      <c r="F479" s="172">
        <v>25.9</v>
      </c>
      <c r="G479" s="172">
        <v>0</v>
      </c>
      <c r="H479" s="172">
        <v>25.9</v>
      </c>
    </row>
    <row r="480" spans="1:8" ht="22.5">
      <c r="A480" s="246">
        <v>312</v>
      </c>
      <c r="B480" s="173" t="s">
        <v>477</v>
      </c>
      <c r="C480" s="173" t="s">
        <v>673</v>
      </c>
      <c r="D480" s="173"/>
      <c r="E480" s="194" t="s">
        <v>327</v>
      </c>
      <c r="F480" s="176">
        <v>25.9</v>
      </c>
      <c r="G480" s="176">
        <v>0</v>
      </c>
      <c r="H480" s="176">
        <v>25.9</v>
      </c>
    </row>
    <row r="481" spans="1:8" ht="11.25">
      <c r="A481" s="248">
        <v>312</v>
      </c>
      <c r="B481" s="177" t="s">
        <v>477</v>
      </c>
      <c r="C481" s="177" t="s">
        <v>673</v>
      </c>
      <c r="D481" s="177" t="s">
        <v>611</v>
      </c>
      <c r="E481" s="134" t="s">
        <v>612</v>
      </c>
      <c r="F481" s="186">
        <v>25.9</v>
      </c>
      <c r="G481" s="186">
        <v>0</v>
      </c>
      <c r="H481" s="186">
        <v>25.9</v>
      </c>
    </row>
    <row r="482" spans="1:8" ht="11.25">
      <c r="A482" s="244">
        <v>312</v>
      </c>
      <c r="B482" s="169" t="s">
        <v>477</v>
      </c>
      <c r="C482" s="169" t="s">
        <v>122</v>
      </c>
      <c r="D482" s="169"/>
      <c r="E482" s="197" t="s">
        <v>123</v>
      </c>
      <c r="F482" s="172">
        <v>236.3</v>
      </c>
      <c r="G482" s="172">
        <v>0</v>
      </c>
      <c r="H482" s="172">
        <v>236.3</v>
      </c>
    </row>
    <row r="483" spans="1:8" ht="22.5">
      <c r="A483" s="246">
        <v>312</v>
      </c>
      <c r="B483" s="173" t="s">
        <v>477</v>
      </c>
      <c r="C483" s="173" t="s">
        <v>124</v>
      </c>
      <c r="D483" s="173"/>
      <c r="E483" s="194" t="s">
        <v>125</v>
      </c>
      <c r="F483" s="176">
        <v>236.3</v>
      </c>
      <c r="G483" s="176">
        <v>0</v>
      </c>
      <c r="H483" s="176">
        <v>236.3</v>
      </c>
    </row>
    <row r="484" spans="1:8" ht="11.25">
      <c r="A484" s="248">
        <v>312</v>
      </c>
      <c r="B484" s="177" t="s">
        <v>477</v>
      </c>
      <c r="C484" s="177" t="s">
        <v>124</v>
      </c>
      <c r="D484" s="177" t="s">
        <v>611</v>
      </c>
      <c r="E484" s="134" t="s">
        <v>612</v>
      </c>
      <c r="F484" s="186">
        <v>236.3</v>
      </c>
      <c r="G484" s="186">
        <v>0</v>
      </c>
      <c r="H484" s="186">
        <v>236.3</v>
      </c>
    </row>
    <row r="485" spans="1:8" ht="11.25">
      <c r="A485" s="244">
        <v>312</v>
      </c>
      <c r="B485" s="169" t="s">
        <v>477</v>
      </c>
      <c r="C485" s="169" t="s">
        <v>575</v>
      </c>
      <c r="D485" s="169"/>
      <c r="E485" s="197" t="s">
        <v>576</v>
      </c>
      <c r="F485" s="172">
        <v>1927.5</v>
      </c>
      <c r="G485" s="172">
        <v>0</v>
      </c>
      <c r="H485" s="172">
        <v>1927.5</v>
      </c>
    </row>
    <row r="486" spans="1:8" ht="24.75" customHeight="1">
      <c r="A486" s="246">
        <v>312</v>
      </c>
      <c r="B486" s="173" t="s">
        <v>477</v>
      </c>
      <c r="C486" s="173" t="s">
        <v>660</v>
      </c>
      <c r="D486" s="173"/>
      <c r="E486" s="194" t="s">
        <v>661</v>
      </c>
      <c r="F486" s="176">
        <v>1927.5</v>
      </c>
      <c r="G486" s="176">
        <v>0</v>
      </c>
      <c r="H486" s="176">
        <v>1927.5</v>
      </c>
    </row>
    <row r="487" spans="1:8" ht="45">
      <c r="A487" s="248">
        <v>312</v>
      </c>
      <c r="B487" s="177" t="s">
        <v>477</v>
      </c>
      <c r="C487" s="177" t="s">
        <v>81</v>
      </c>
      <c r="D487" s="177"/>
      <c r="E487" s="284" t="s">
        <v>82</v>
      </c>
      <c r="F487" s="186">
        <v>659.1</v>
      </c>
      <c r="G487" s="186">
        <v>0</v>
      </c>
      <c r="H487" s="186">
        <v>659.1</v>
      </c>
    </row>
    <row r="488" spans="1:8" ht="18.75" customHeight="1">
      <c r="A488" s="248">
        <v>312</v>
      </c>
      <c r="B488" s="177" t="s">
        <v>477</v>
      </c>
      <c r="C488" s="177" t="s">
        <v>81</v>
      </c>
      <c r="D488" s="177" t="s">
        <v>611</v>
      </c>
      <c r="E488" s="284" t="s">
        <v>612</v>
      </c>
      <c r="F488" s="186">
        <v>659.1</v>
      </c>
      <c r="G488" s="186">
        <v>0</v>
      </c>
      <c r="H488" s="186">
        <v>659.1</v>
      </c>
    </row>
    <row r="489" spans="1:8" ht="36" customHeight="1">
      <c r="A489" s="248">
        <v>312</v>
      </c>
      <c r="B489" s="177" t="s">
        <v>477</v>
      </c>
      <c r="C489" s="177" t="s">
        <v>126</v>
      </c>
      <c r="D489" s="177"/>
      <c r="E489" s="284" t="s">
        <v>127</v>
      </c>
      <c r="F489" s="186">
        <v>1268.4</v>
      </c>
      <c r="G489" s="186">
        <v>0</v>
      </c>
      <c r="H489" s="186">
        <v>1268.4</v>
      </c>
    </row>
    <row r="490" spans="1:8" ht="27.75" customHeight="1">
      <c r="A490" s="248">
        <v>312</v>
      </c>
      <c r="B490" s="177" t="s">
        <v>477</v>
      </c>
      <c r="C490" s="177" t="s">
        <v>126</v>
      </c>
      <c r="D490" s="177" t="s">
        <v>604</v>
      </c>
      <c r="E490" s="284" t="s">
        <v>605</v>
      </c>
      <c r="F490" s="186">
        <v>1268.4</v>
      </c>
      <c r="G490" s="186">
        <v>0</v>
      </c>
      <c r="H490" s="186">
        <v>1268.4</v>
      </c>
    </row>
    <row r="491" spans="1:8" ht="11.25">
      <c r="A491" s="170">
        <v>312</v>
      </c>
      <c r="B491" s="169" t="s">
        <v>477</v>
      </c>
      <c r="C491" s="169" t="s">
        <v>524</v>
      </c>
      <c r="D491" s="169"/>
      <c r="E491" s="192" t="s">
        <v>525</v>
      </c>
      <c r="F491" s="172">
        <v>46502.8</v>
      </c>
      <c r="G491" s="172">
        <v>96.3</v>
      </c>
      <c r="H491" s="172">
        <v>46599.1</v>
      </c>
    </row>
    <row r="492" spans="1:8" ht="33.75">
      <c r="A492" s="174">
        <v>312</v>
      </c>
      <c r="B492" s="173" t="s">
        <v>477</v>
      </c>
      <c r="C492" s="173" t="s">
        <v>609</v>
      </c>
      <c r="D492" s="173"/>
      <c r="E492" s="190" t="s">
        <v>610</v>
      </c>
      <c r="F492" s="176">
        <v>194.3</v>
      </c>
      <c r="G492" s="176">
        <v>0</v>
      </c>
      <c r="H492" s="176">
        <v>194.3</v>
      </c>
    </row>
    <row r="493" spans="1:8" ht="11.25">
      <c r="A493" s="178">
        <v>312</v>
      </c>
      <c r="B493" s="177" t="s">
        <v>477</v>
      </c>
      <c r="C493" s="177" t="s">
        <v>609</v>
      </c>
      <c r="D493" s="177" t="s">
        <v>611</v>
      </c>
      <c r="E493" s="137" t="s">
        <v>612</v>
      </c>
      <c r="F493" s="186">
        <v>194.3</v>
      </c>
      <c r="G493" s="186">
        <v>0</v>
      </c>
      <c r="H493" s="186">
        <v>194.3</v>
      </c>
    </row>
    <row r="494" spans="1:8" ht="22.5">
      <c r="A494" s="174">
        <v>312</v>
      </c>
      <c r="B494" s="173" t="s">
        <v>477</v>
      </c>
      <c r="C494" s="173" t="s">
        <v>128</v>
      </c>
      <c r="D494" s="173"/>
      <c r="E494" s="194" t="s">
        <v>129</v>
      </c>
      <c r="F494" s="176">
        <v>46256.5</v>
      </c>
      <c r="G494" s="176">
        <v>96.3</v>
      </c>
      <c r="H494" s="176">
        <v>46352.8</v>
      </c>
    </row>
    <row r="495" spans="1:8" ht="24.75" customHeight="1">
      <c r="A495" s="178">
        <v>312</v>
      </c>
      <c r="B495" s="177" t="s">
        <v>477</v>
      </c>
      <c r="C495" s="177" t="s">
        <v>128</v>
      </c>
      <c r="D495" s="177" t="s">
        <v>604</v>
      </c>
      <c r="E495" s="134" t="s">
        <v>605</v>
      </c>
      <c r="F495" s="186">
        <v>46031.5</v>
      </c>
      <c r="G495" s="186">
        <v>96.3</v>
      </c>
      <c r="H495" s="186">
        <v>46127.8</v>
      </c>
    </row>
    <row r="496" spans="1:8" ht="11.25">
      <c r="A496" s="178">
        <v>312</v>
      </c>
      <c r="B496" s="177" t="s">
        <v>477</v>
      </c>
      <c r="C496" s="177" t="s">
        <v>128</v>
      </c>
      <c r="D496" s="177" t="s">
        <v>611</v>
      </c>
      <c r="E496" s="134" t="s">
        <v>612</v>
      </c>
      <c r="F496" s="186">
        <v>225</v>
      </c>
      <c r="G496" s="186">
        <v>0</v>
      </c>
      <c r="H496" s="186">
        <v>225</v>
      </c>
    </row>
    <row r="497" spans="1:8" ht="22.5">
      <c r="A497" s="174">
        <v>312</v>
      </c>
      <c r="B497" s="173" t="s">
        <v>477</v>
      </c>
      <c r="C497" s="173" t="s">
        <v>613</v>
      </c>
      <c r="D497" s="173"/>
      <c r="E497" s="190" t="s">
        <v>614</v>
      </c>
      <c r="F497" s="176">
        <v>52</v>
      </c>
      <c r="G497" s="176">
        <v>0</v>
      </c>
      <c r="H497" s="176">
        <v>52</v>
      </c>
    </row>
    <row r="498" spans="1:8" ht="11.25">
      <c r="A498" s="178">
        <v>312</v>
      </c>
      <c r="B498" s="177" t="s">
        <v>477</v>
      </c>
      <c r="C498" s="177" t="s">
        <v>613</v>
      </c>
      <c r="D498" s="177" t="s">
        <v>611</v>
      </c>
      <c r="E498" s="137" t="s">
        <v>612</v>
      </c>
      <c r="F498" s="186">
        <v>52</v>
      </c>
      <c r="G498" s="186">
        <v>0</v>
      </c>
      <c r="H498" s="186">
        <v>52</v>
      </c>
    </row>
    <row r="499" spans="1:8" ht="11.25">
      <c r="A499" s="183">
        <v>312</v>
      </c>
      <c r="B499" s="191" t="s">
        <v>236</v>
      </c>
      <c r="C499" s="191"/>
      <c r="D499" s="191"/>
      <c r="E499" s="145" t="s">
        <v>483</v>
      </c>
      <c r="F499" s="163">
        <v>106836.4</v>
      </c>
      <c r="G499" s="163">
        <v>30</v>
      </c>
      <c r="H499" s="163">
        <v>106866.4</v>
      </c>
    </row>
    <row r="500" spans="1:8" ht="11.25">
      <c r="A500" s="166">
        <v>312</v>
      </c>
      <c r="B500" s="165" t="s">
        <v>484</v>
      </c>
      <c r="C500" s="166"/>
      <c r="D500" s="166"/>
      <c r="E500" s="180" t="s">
        <v>485</v>
      </c>
      <c r="F500" s="168">
        <v>106836.4</v>
      </c>
      <c r="G500" s="168">
        <v>30</v>
      </c>
      <c r="H500" s="168">
        <v>106866.4</v>
      </c>
    </row>
    <row r="501" spans="1:8" ht="11.25">
      <c r="A501" s="170">
        <v>312</v>
      </c>
      <c r="B501" s="169" t="s">
        <v>484</v>
      </c>
      <c r="C501" s="169" t="s">
        <v>599</v>
      </c>
      <c r="D501" s="169"/>
      <c r="E501" s="197" t="s">
        <v>447</v>
      </c>
      <c r="F501" s="172">
        <v>544.5</v>
      </c>
      <c r="G501" s="172">
        <v>0</v>
      </c>
      <c r="H501" s="172">
        <v>544.5</v>
      </c>
    </row>
    <row r="502" spans="1:8" ht="22.5">
      <c r="A502" s="174">
        <v>312</v>
      </c>
      <c r="B502" s="173" t="s">
        <v>484</v>
      </c>
      <c r="C502" s="173" t="s">
        <v>673</v>
      </c>
      <c r="D502" s="173"/>
      <c r="E502" s="194" t="s">
        <v>327</v>
      </c>
      <c r="F502" s="176">
        <v>544.5</v>
      </c>
      <c r="G502" s="176">
        <v>0</v>
      </c>
      <c r="H502" s="176">
        <v>544.5</v>
      </c>
    </row>
    <row r="503" spans="1:8" ht="11.25">
      <c r="A503" s="178">
        <v>312</v>
      </c>
      <c r="B503" s="177" t="s">
        <v>484</v>
      </c>
      <c r="C503" s="177" t="s">
        <v>673</v>
      </c>
      <c r="D503" s="177" t="s">
        <v>611</v>
      </c>
      <c r="E503" s="134" t="s">
        <v>612</v>
      </c>
      <c r="F503" s="186">
        <v>544.5</v>
      </c>
      <c r="G503" s="186">
        <v>0</v>
      </c>
      <c r="H503" s="186">
        <v>544.5</v>
      </c>
    </row>
    <row r="504" spans="1:8" s="285" customFormat="1" ht="11.25">
      <c r="A504" s="170">
        <v>312</v>
      </c>
      <c r="B504" s="258" t="s">
        <v>484</v>
      </c>
      <c r="C504" s="258" t="s">
        <v>122</v>
      </c>
      <c r="D504" s="258"/>
      <c r="E504" s="259" t="s">
        <v>123</v>
      </c>
      <c r="F504" s="172">
        <v>151.7</v>
      </c>
      <c r="G504" s="172">
        <v>0</v>
      </c>
      <c r="H504" s="172">
        <v>151.7</v>
      </c>
    </row>
    <row r="505" spans="1:8" s="285" customFormat="1" ht="22.5">
      <c r="A505" s="174">
        <v>312</v>
      </c>
      <c r="B505" s="254" t="s">
        <v>484</v>
      </c>
      <c r="C505" s="254" t="s">
        <v>130</v>
      </c>
      <c r="D505" s="254"/>
      <c r="E505" s="255" t="s">
        <v>131</v>
      </c>
      <c r="F505" s="176">
        <v>76</v>
      </c>
      <c r="G505" s="176">
        <v>0</v>
      </c>
      <c r="H505" s="176">
        <v>76</v>
      </c>
    </row>
    <row r="506" spans="1:8" s="285" customFormat="1" ht="11.25">
      <c r="A506" s="178">
        <v>312</v>
      </c>
      <c r="B506" s="256" t="s">
        <v>484</v>
      </c>
      <c r="C506" s="256" t="s">
        <v>130</v>
      </c>
      <c r="D506" s="256" t="s">
        <v>611</v>
      </c>
      <c r="E506" s="257" t="s">
        <v>612</v>
      </c>
      <c r="F506" s="186">
        <v>76</v>
      </c>
      <c r="G506" s="186">
        <v>0</v>
      </c>
      <c r="H506" s="186">
        <v>76</v>
      </c>
    </row>
    <row r="507" spans="1:8" s="285" customFormat="1" ht="22.5">
      <c r="A507" s="174">
        <v>312</v>
      </c>
      <c r="B507" s="254" t="s">
        <v>484</v>
      </c>
      <c r="C507" s="254" t="s">
        <v>124</v>
      </c>
      <c r="D507" s="254"/>
      <c r="E507" s="286" t="s">
        <v>125</v>
      </c>
      <c r="F507" s="176">
        <v>75.7</v>
      </c>
      <c r="G507" s="176">
        <v>0</v>
      </c>
      <c r="H507" s="176">
        <v>75.7</v>
      </c>
    </row>
    <row r="508" spans="1:8" s="285" customFormat="1" ht="11.25">
      <c r="A508" s="178">
        <v>312</v>
      </c>
      <c r="B508" s="256" t="s">
        <v>484</v>
      </c>
      <c r="C508" s="256" t="s">
        <v>124</v>
      </c>
      <c r="D508" s="256" t="s">
        <v>611</v>
      </c>
      <c r="E508" s="287" t="s">
        <v>612</v>
      </c>
      <c r="F508" s="186">
        <v>75.7</v>
      </c>
      <c r="G508" s="186">
        <v>0</v>
      </c>
      <c r="H508" s="186">
        <v>75.7</v>
      </c>
    </row>
    <row r="509" spans="1:8" ht="11.25">
      <c r="A509" s="170">
        <v>312</v>
      </c>
      <c r="B509" s="169" t="s">
        <v>484</v>
      </c>
      <c r="C509" s="169" t="s">
        <v>547</v>
      </c>
      <c r="D509" s="169"/>
      <c r="E509" s="197" t="s">
        <v>548</v>
      </c>
      <c r="F509" s="172">
        <v>198</v>
      </c>
      <c r="G509" s="172">
        <v>0</v>
      </c>
      <c r="H509" s="172">
        <v>198</v>
      </c>
    </row>
    <row r="510" spans="1:8" ht="22.5">
      <c r="A510" s="174">
        <v>312</v>
      </c>
      <c r="B510" s="173" t="s">
        <v>484</v>
      </c>
      <c r="C510" s="173" t="s">
        <v>92</v>
      </c>
      <c r="D510" s="173"/>
      <c r="E510" s="194" t="s">
        <v>93</v>
      </c>
      <c r="F510" s="176">
        <v>198</v>
      </c>
      <c r="G510" s="176">
        <v>0</v>
      </c>
      <c r="H510" s="176">
        <v>198</v>
      </c>
    </row>
    <row r="511" spans="1:8" ht="11.25">
      <c r="A511" s="178">
        <v>312</v>
      </c>
      <c r="B511" s="177" t="s">
        <v>484</v>
      </c>
      <c r="C511" s="177" t="s">
        <v>92</v>
      </c>
      <c r="D511" s="177" t="s">
        <v>611</v>
      </c>
      <c r="E511" s="134" t="s">
        <v>612</v>
      </c>
      <c r="F511" s="186">
        <v>198</v>
      </c>
      <c r="G511" s="186">
        <v>0</v>
      </c>
      <c r="H511" s="186">
        <v>198</v>
      </c>
    </row>
    <row r="512" spans="1:8" ht="11.25">
      <c r="A512" s="170">
        <v>312</v>
      </c>
      <c r="B512" s="169" t="s">
        <v>484</v>
      </c>
      <c r="C512" s="169" t="s">
        <v>575</v>
      </c>
      <c r="D512" s="169"/>
      <c r="E512" s="197" t="s">
        <v>576</v>
      </c>
      <c r="F512" s="172">
        <v>38885</v>
      </c>
      <c r="G512" s="172">
        <v>0</v>
      </c>
      <c r="H512" s="172">
        <v>38885</v>
      </c>
    </row>
    <row r="513" spans="1:8" ht="22.5">
      <c r="A513" s="174">
        <v>312</v>
      </c>
      <c r="B513" s="173" t="s">
        <v>484</v>
      </c>
      <c r="C513" s="173" t="s">
        <v>660</v>
      </c>
      <c r="D513" s="173"/>
      <c r="E513" s="194" t="s">
        <v>661</v>
      </c>
      <c r="F513" s="176">
        <v>38885</v>
      </c>
      <c r="G513" s="176">
        <v>0</v>
      </c>
      <c r="H513" s="176">
        <v>38885</v>
      </c>
    </row>
    <row r="514" spans="1:8" ht="33.75">
      <c r="A514" s="178">
        <v>312</v>
      </c>
      <c r="B514" s="177" t="s">
        <v>484</v>
      </c>
      <c r="C514" s="177" t="s">
        <v>126</v>
      </c>
      <c r="D514" s="177"/>
      <c r="E514" s="284" t="s">
        <v>127</v>
      </c>
      <c r="F514" s="186">
        <v>38885</v>
      </c>
      <c r="G514" s="186">
        <v>0</v>
      </c>
      <c r="H514" s="186">
        <v>38885</v>
      </c>
    </row>
    <row r="515" spans="1:8" ht="22.5">
      <c r="A515" s="178">
        <v>312</v>
      </c>
      <c r="B515" s="177" t="s">
        <v>484</v>
      </c>
      <c r="C515" s="177" t="s">
        <v>126</v>
      </c>
      <c r="D515" s="177" t="s">
        <v>604</v>
      </c>
      <c r="E515" s="134" t="s">
        <v>605</v>
      </c>
      <c r="F515" s="186">
        <v>38885</v>
      </c>
      <c r="G515" s="186">
        <v>0</v>
      </c>
      <c r="H515" s="186">
        <v>38885</v>
      </c>
    </row>
    <row r="516" spans="1:8" ht="11.25">
      <c r="A516" s="169" t="s">
        <v>608</v>
      </c>
      <c r="B516" s="169" t="s">
        <v>484</v>
      </c>
      <c r="C516" s="169" t="s">
        <v>524</v>
      </c>
      <c r="D516" s="169"/>
      <c r="E516" s="192" t="s">
        <v>525</v>
      </c>
      <c r="F516" s="172">
        <v>67057.2</v>
      </c>
      <c r="G516" s="172">
        <v>30</v>
      </c>
      <c r="H516" s="172">
        <v>67087.2</v>
      </c>
    </row>
    <row r="517" spans="1:8" ht="33.75">
      <c r="A517" s="173">
        <v>312</v>
      </c>
      <c r="B517" s="173" t="s">
        <v>484</v>
      </c>
      <c r="C517" s="173" t="s">
        <v>609</v>
      </c>
      <c r="D517" s="173"/>
      <c r="E517" s="190" t="s">
        <v>610</v>
      </c>
      <c r="F517" s="176">
        <v>75.7</v>
      </c>
      <c r="G517" s="176">
        <v>0</v>
      </c>
      <c r="H517" s="176">
        <v>75.7</v>
      </c>
    </row>
    <row r="518" spans="1:8" ht="11.25">
      <c r="A518" s="177" t="s">
        <v>608</v>
      </c>
      <c r="B518" s="177" t="s">
        <v>484</v>
      </c>
      <c r="C518" s="177" t="s">
        <v>609</v>
      </c>
      <c r="D518" s="177" t="s">
        <v>611</v>
      </c>
      <c r="E518" s="134" t="s">
        <v>612</v>
      </c>
      <c r="F518" s="186">
        <v>75.7</v>
      </c>
      <c r="G518" s="186">
        <v>0</v>
      </c>
      <c r="H518" s="186">
        <v>75.7</v>
      </c>
    </row>
    <row r="519" spans="1:8" ht="22.5">
      <c r="A519" s="174">
        <v>312</v>
      </c>
      <c r="B519" s="173" t="s">
        <v>484</v>
      </c>
      <c r="C519" s="173" t="s">
        <v>128</v>
      </c>
      <c r="D519" s="173"/>
      <c r="E519" s="194" t="s">
        <v>129</v>
      </c>
      <c r="F519" s="176">
        <v>66624.5</v>
      </c>
      <c r="G519" s="176">
        <v>30</v>
      </c>
      <c r="H519" s="176">
        <v>66654.5</v>
      </c>
    </row>
    <row r="520" spans="1:8" ht="22.5">
      <c r="A520" s="178">
        <v>312</v>
      </c>
      <c r="B520" s="177" t="s">
        <v>484</v>
      </c>
      <c r="C520" s="177" t="s">
        <v>128</v>
      </c>
      <c r="D520" s="177" t="s">
        <v>132</v>
      </c>
      <c r="E520" s="134" t="s">
        <v>133</v>
      </c>
      <c r="F520" s="186">
        <v>15</v>
      </c>
      <c r="G520" s="186">
        <v>0</v>
      </c>
      <c r="H520" s="186">
        <v>15</v>
      </c>
    </row>
    <row r="521" spans="1:8" ht="22.5">
      <c r="A521" s="178">
        <v>312</v>
      </c>
      <c r="B521" s="177" t="s">
        <v>484</v>
      </c>
      <c r="C521" s="177" t="s">
        <v>128</v>
      </c>
      <c r="D521" s="177" t="s">
        <v>604</v>
      </c>
      <c r="E521" s="134" t="s">
        <v>605</v>
      </c>
      <c r="F521" s="186">
        <v>59225.1</v>
      </c>
      <c r="G521" s="186">
        <v>0</v>
      </c>
      <c r="H521" s="186">
        <v>59225.1</v>
      </c>
    </row>
    <row r="522" spans="1:8" ht="11.25">
      <c r="A522" s="178">
        <v>312</v>
      </c>
      <c r="B522" s="177" t="s">
        <v>484</v>
      </c>
      <c r="C522" s="177" t="s">
        <v>128</v>
      </c>
      <c r="D522" s="177" t="s">
        <v>611</v>
      </c>
      <c r="E522" s="134" t="s">
        <v>612</v>
      </c>
      <c r="F522" s="186">
        <v>7384.4</v>
      </c>
      <c r="G522" s="186">
        <v>30</v>
      </c>
      <c r="H522" s="186">
        <v>7414.4</v>
      </c>
    </row>
    <row r="523" spans="1:8" ht="22.5">
      <c r="A523" s="174">
        <v>312</v>
      </c>
      <c r="B523" s="173" t="s">
        <v>484</v>
      </c>
      <c r="C523" s="173" t="s">
        <v>613</v>
      </c>
      <c r="D523" s="173"/>
      <c r="E523" s="194" t="s">
        <v>614</v>
      </c>
      <c r="F523" s="176">
        <v>159</v>
      </c>
      <c r="G523" s="176">
        <v>0</v>
      </c>
      <c r="H523" s="176">
        <v>159</v>
      </c>
    </row>
    <row r="524" spans="1:8" ht="11.25">
      <c r="A524" s="177" t="s">
        <v>608</v>
      </c>
      <c r="B524" s="177" t="s">
        <v>484</v>
      </c>
      <c r="C524" s="177" t="s">
        <v>613</v>
      </c>
      <c r="D524" s="177" t="s">
        <v>611</v>
      </c>
      <c r="E524" s="134" t="s">
        <v>612</v>
      </c>
      <c r="F524" s="186">
        <v>159</v>
      </c>
      <c r="G524" s="186">
        <v>0</v>
      </c>
      <c r="H524" s="186">
        <v>159</v>
      </c>
    </row>
    <row r="525" spans="1:8" ht="22.5">
      <c r="A525" s="174">
        <v>312</v>
      </c>
      <c r="B525" s="173" t="s">
        <v>484</v>
      </c>
      <c r="C525" s="173" t="s">
        <v>60</v>
      </c>
      <c r="D525" s="173"/>
      <c r="E525" s="194" t="s">
        <v>61</v>
      </c>
      <c r="F525" s="176">
        <v>198</v>
      </c>
      <c r="G525" s="176">
        <v>0</v>
      </c>
      <c r="H525" s="176">
        <v>198</v>
      </c>
    </row>
    <row r="526" spans="1:8" ht="11.25">
      <c r="A526" s="177" t="s">
        <v>608</v>
      </c>
      <c r="B526" s="177" t="s">
        <v>484</v>
      </c>
      <c r="C526" s="177" t="s">
        <v>60</v>
      </c>
      <c r="D526" s="177" t="s">
        <v>611</v>
      </c>
      <c r="E526" s="134" t="s">
        <v>612</v>
      </c>
      <c r="F526" s="186">
        <v>198</v>
      </c>
      <c r="G526" s="186">
        <v>0</v>
      </c>
      <c r="H526" s="186">
        <v>198</v>
      </c>
    </row>
    <row r="527" spans="1:8" ht="11.25">
      <c r="A527" s="191" t="s">
        <v>608</v>
      </c>
      <c r="B527" s="191" t="s">
        <v>486</v>
      </c>
      <c r="C527" s="183"/>
      <c r="D527" s="183"/>
      <c r="E527" s="162" t="s">
        <v>487</v>
      </c>
      <c r="F527" s="163">
        <v>523.1</v>
      </c>
      <c r="G527" s="163">
        <v>-96.3</v>
      </c>
      <c r="H527" s="163">
        <v>426.8</v>
      </c>
    </row>
    <row r="528" spans="1:8" ht="11.25">
      <c r="A528" s="166">
        <v>312</v>
      </c>
      <c r="B528" s="165" t="s">
        <v>490</v>
      </c>
      <c r="C528" s="166"/>
      <c r="D528" s="166"/>
      <c r="E528" s="219" t="s">
        <v>491</v>
      </c>
      <c r="F528" s="168">
        <v>523.1</v>
      </c>
      <c r="G528" s="168">
        <v>-96.3</v>
      </c>
      <c r="H528" s="168">
        <v>426.8</v>
      </c>
    </row>
    <row r="529" spans="1:8" ht="11.25">
      <c r="A529" s="170">
        <v>312</v>
      </c>
      <c r="B529" s="169" t="s">
        <v>490</v>
      </c>
      <c r="C529" s="169" t="s">
        <v>575</v>
      </c>
      <c r="D529" s="169"/>
      <c r="E529" s="192" t="s">
        <v>576</v>
      </c>
      <c r="F529" s="172">
        <v>17.4</v>
      </c>
      <c r="G529" s="172">
        <v>0</v>
      </c>
      <c r="H529" s="172">
        <v>17.4</v>
      </c>
    </row>
    <row r="530" spans="1:8" ht="22.5">
      <c r="A530" s="174">
        <v>312</v>
      </c>
      <c r="B530" s="173" t="s">
        <v>490</v>
      </c>
      <c r="C530" s="173" t="s">
        <v>660</v>
      </c>
      <c r="D530" s="173"/>
      <c r="E530" s="190" t="s">
        <v>134</v>
      </c>
      <c r="F530" s="176">
        <v>17.4</v>
      </c>
      <c r="G530" s="176">
        <v>0</v>
      </c>
      <c r="H530" s="176">
        <v>17.4</v>
      </c>
    </row>
    <row r="531" spans="1:8" ht="45">
      <c r="A531" s="178">
        <v>312</v>
      </c>
      <c r="B531" s="177" t="s">
        <v>490</v>
      </c>
      <c r="C531" s="177" t="s">
        <v>135</v>
      </c>
      <c r="D531" s="177"/>
      <c r="E531" s="141" t="s">
        <v>136</v>
      </c>
      <c r="F531" s="186">
        <v>17.4</v>
      </c>
      <c r="G531" s="186">
        <v>0</v>
      </c>
      <c r="H531" s="186">
        <v>17.4</v>
      </c>
    </row>
    <row r="532" spans="1:8" ht="11.25">
      <c r="A532" s="178">
        <v>312</v>
      </c>
      <c r="B532" s="177" t="s">
        <v>490</v>
      </c>
      <c r="C532" s="177" t="s">
        <v>135</v>
      </c>
      <c r="D532" s="177" t="s">
        <v>611</v>
      </c>
      <c r="E532" s="137" t="s">
        <v>612</v>
      </c>
      <c r="F532" s="186">
        <v>17.4</v>
      </c>
      <c r="G532" s="186">
        <v>0</v>
      </c>
      <c r="H532" s="186">
        <v>17.4</v>
      </c>
    </row>
    <row r="533" spans="1:8" ht="11.25">
      <c r="A533" s="170">
        <v>312</v>
      </c>
      <c r="B533" s="169" t="s">
        <v>490</v>
      </c>
      <c r="C533" s="169" t="s">
        <v>524</v>
      </c>
      <c r="D533" s="169"/>
      <c r="E533" s="197" t="s">
        <v>525</v>
      </c>
      <c r="F533" s="172">
        <v>505.7</v>
      </c>
      <c r="G533" s="172">
        <v>-96.3</v>
      </c>
      <c r="H533" s="172">
        <v>409.4</v>
      </c>
    </row>
    <row r="534" spans="1:8" ht="22.5">
      <c r="A534" s="174">
        <v>312</v>
      </c>
      <c r="B534" s="173" t="s">
        <v>490</v>
      </c>
      <c r="C534" s="173" t="s">
        <v>128</v>
      </c>
      <c r="D534" s="173"/>
      <c r="E534" s="194" t="s">
        <v>129</v>
      </c>
      <c r="F534" s="176">
        <v>505.7</v>
      </c>
      <c r="G534" s="176">
        <v>-96.3</v>
      </c>
      <c r="H534" s="176">
        <v>409.4</v>
      </c>
    </row>
    <row r="535" spans="1:8" ht="11.25">
      <c r="A535" s="178">
        <v>312</v>
      </c>
      <c r="B535" s="177" t="s">
        <v>490</v>
      </c>
      <c r="C535" s="177" t="s">
        <v>128</v>
      </c>
      <c r="D535" s="177" t="s">
        <v>611</v>
      </c>
      <c r="E535" s="134" t="s">
        <v>612</v>
      </c>
      <c r="F535" s="186">
        <v>362.2</v>
      </c>
      <c r="G535" s="186">
        <v>0</v>
      </c>
      <c r="H535" s="186">
        <v>362.2</v>
      </c>
    </row>
    <row r="536" spans="1:8" ht="22.5">
      <c r="A536" s="178">
        <v>312</v>
      </c>
      <c r="B536" s="177" t="s">
        <v>490</v>
      </c>
      <c r="C536" s="177" t="s">
        <v>137</v>
      </c>
      <c r="D536" s="177"/>
      <c r="E536" s="134" t="s">
        <v>104</v>
      </c>
      <c r="F536" s="186">
        <v>143.5</v>
      </c>
      <c r="G536" s="186">
        <v>-96.3</v>
      </c>
      <c r="H536" s="186">
        <v>47.2</v>
      </c>
    </row>
    <row r="537" spans="1:8" ht="11.25">
      <c r="A537" s="178">
        <v>312</v>
      </c>
      <c r="B537" s="177" t="s">
        <v>490</v>
      </c>
      <c r="C537" s="177" t="s">
        <v>137</v>
      </c>
      <c r="D537" s="177" t="s">
        <v>617</v>
      </c>
      <c r="E537" s="134" t="s">
        <v>618</v>
      </c>
      <c r="F537" s="186">
        <v>143.5</v>
      </c>
      <c r="G537" s="186">
        <v>-96.3</v>
      </c>
      <c r="H537" s="186">
        <v>47.2</v>
      </c>
    </row>
    <row r="538" spans="1:8" ht="14.25">
      <c r="A538" s="288"/>
      <c r="B538" s="288"/>
      <c r="C538" s="288"/>
      <c r="D538" s="288"/>
      <c r="E538" s="289" t="s">
        <v>138</v>
      </c>
      <c r="F538" s="251">
        <v>12392.9</v>
      </c>
      <c r="G538" s="251">
        <v>0</v>
      </c>
      <c r="H538" s="251">
        <v>12392.9</v>
      </c>
    </row>
    <row r="539" spans="1:8" ht="11.25">
      <c r="A539" s="183">
        <v>312</v>
      </c>
      <c r="B539" s="191" t="s">
        <v>310</v>
      </c>
      <c r="C539" s="191"/>
      <c r="D539" s="191"/>
      <c r="E539" s="145" t="s">
        <v>474</v>
      </c>
      <c r="F539" s="163">
        <v>7928.8</v>
      </c>
      <c r="G539" s="163">
        <v>0</v>
      </c>
      <c r="H539" s="163">
        <v>7928.8</v>
      </c>
    </row>
    <row r="540" spans="1:8" ht="11.25">
      <c r="A540" s="166">
        <v>312</v>
      </c>
      <c r="B540" s="165" t="s">
        <v>479</v>
      </c>
      <c r="C540" s="165"/>
      <c r="D540" s="165"/>
      <c r="E540" s="167" t="s">
        <v>480</v>
      </c>
      <c r="F540" s="168">
        <v>7928.8</v>
      </c>
      <c r="G540" s="168">
        <v>0</v>
      </c>
      <c r="H540" s="168">
        <v>7928.8</v>
      </c>
    </row>
    <row r="541" spans="1:8" s="290" customFormat="1" ht="11.25">
      <c r="A541" s="170">
        <v>312</v>
      </c>
      <c r="B541" s="169" t="s">
        <v>479</v>
      </c>
      <c r="C541" s="169" t="s">
        <v>547</v>
      </c>
      <c r="D541" s="169"/>
      <c r="E541" s="192" t="s">
        <v>139</v>
      </c>
      <c r="F541" s="172">
        <v>550</v>
      </c>
      <c r="G541" s="172">
        <v>0</v>
      </c>
      <c r="H541" s="172">
        <v>550</v>
      </c>
    </row>
    <row r="542" spans="1:8" s="290" customFormat="1" ht="22.5">
      <c r="A542" s="174">
        <v>312</v>
      </c>
      <c r="B542" s="173" t="s">
        <v>479</v>
      </c>
      <c r="C542" s="173" t="s">
        <v>140</v>
      </c>
      <c r="D542" s="173"/>
      <c r="E542" s="194" t="s">
        <v>141</v>
      </c>
      <c r="F542" s="176">
        <v>500</v>
      </c>
      <c r="G542" s="176">
        <v>0</v>
      </c>
      <c r="H542" s="176">
        <v>500</v>
      </c>
    </row>
    <row r="543" spans="1:8" s="290" customFormat="1" ht="11.25">
      <c r="A543" s="178">
        <v>312</v>
      </c>
      <c r="B543" s="177" t="s">
        <v>479</v>
      </c>
      <c r="C543" s="177" t="s">
        <v>140</v>
      </c>
      <c r="D543" s="177" t="s">
        <v>611</v>
      </c>
      <c r="E543" s="137" t="s">
        <v>612</v>
      </c>
      <c r="F543" s="186">
        <v>500</v>
      </c>
      <c r="G543" s="186">
        <v>0</v>
      </c>
      <c r="H543" s="186">
        <v>500</v>
      </c>
    </row>
    <row r="544" spans="1:8" s="290" customFormat="1" ht="22.5">
      <c r="A544" s="174">
        <v>312</v>
      </c>
      <c r="B544" s="176" t="s">
        <v>479</v>
      </c>
      <c r="C544" s="176" t="s">
        <v>92</v>
      </c>
      <c r="D544" s="176"/>
      <c r="E544" s="291" t="s">
        <v>93</v>
      </c>
      <c r="F544" s="176">
        <v>50</v>
      </c>
      <c r="G544" s="176">
        <v>0</v>
      </c>
      <c r="H544" s="176">
        <v>50</v>
      </c>
    </row>
    <row r="545" spans="1:8" s="290" customFormat="1" ht="11.25">
      <c r="A545" s="178">
        <v>312</v>
      </c>
      <c r="B545" s="186" t="s">
        <v>479</v>
      </c>
      <c r="C545" s="186" t="s">
        <v>92</v>
      </c>
      <c r="D545" s="186" t="s">
        <v>611</v>
      </c>
      <c r="E545" s="292" t="s">
        <v>612</v>
      </c>
      <c r="F545" s="186">
        <v>50</v>
      </c>
      <c r="G545" s="186">
        <v>0</v>
      </c>
      <c r="H545" s="186">
        <v>50</v>
      </c>
    </row>
    <row r="546" spans="1:8" ht="11.25">
      <c r="A546" s="170">
        <v>312</v>
      </c>
      <c r="B546" s="169" t="s">
        <v>479</v>
      </c>
      <c r="C546" s="169" t="s">
        <v>524</v>
      </c>
      <c r="D546" s="169"/>
      <c r="E546" s="192" t="s">
        <v>525</v>
      </c>
      <c r="F546" s="172">
        <v>7378.8</v>
      </c>
      <c r="G546" s="172">
        <v>0</v>
      </c>
      <c r="H546" s="172">
        <v>7378.8</v>
      </c>
    </row>
    <row r="547" spans="1:8" ht="22.5">
      <c r="A547" s="174">
        <v>312</v>
      </c>
      <c r="B547" s="173" t="s">
        <v>479</v>
      </c>
      <c r="C547" s="173" t="s">
        <v>142</v>
      </c>
      <c r="D547" s="173"/>
      <c r="E547" s="190" t="s">
        <v>143</v>
      </c>
      <c r="F547" s="176">
        <v>7228.8</v>
      </c>
      <c r="G547" s="176">
        <v>0</v>
      </c>
      <c r="H547" s="176">
        <v>7228.8</v>
      </c>
    </row>
    <row r="548" spans="1:8" ht="22.5">
      <c r="A548" s="178">
        <v>312</v>
      </c>
      <c r="B548" s="256" t="s">
        <v>479</v>
      </c>
      <c r="C548" s="256" t="s">
        <v>142</v>
      </c>
      <c r="D548" s="256" t="s">
        <v>604</v>
      </c>
      <c r="E548" s="257" t="s">
        <v>605</v>
      </c>
      <c r="F548" s="186">
        <v>6116.3</v>
      </c>
      <c r="G548" s="186">
        <v>0</v>
      </c>
      <c r="H548" s="186">
        <v>6116.3</v>
      </c>
    </row>
    <row r="549" spans="1:8" ht="11.25">
      <c r="A549" s="178">
        <v>312</v>
      </c>
      <c r="B549" s="256" t="s">
        <v>479</v>
      </c>
      <c r="C549" s="256" t="s">
        <v>142</v>
      </c>
      <c r="D549" s="256" t="s">
        <v>611</v>
      </c>
      <c r="E549" s="257" t="s">
        <v>612</v>
      </c>
      <c r="F549" s="186">
        <v>1112.5</v>
      </c>
      <c r="G549" s="186">
        <v>0</v>
      </c>
      <c r="H549" s="186">
        <v>1112.5</v>
      </c>
    </row>
    <row r="550" spans="1:8" s="290" customFormat="1" ht="22.5">
      <c r="A550" s="174">
        <v>312</v>
      </c>
      <c r="B550" s="173" t="s">
        <v>479</v>
      </c>
      <c r="C550" s="173" t="s">
        <v>613</v>
      </c>
      <c r="D550" s="173"/>
      <c r="E550" s="190" t="s">
        <v>614</v>
      </c>
      <c r="F550" s="176">
        <v>100</v>
      </c>
      <c r="G550" s="176">
        <v>0</v>
      </c>
      <c r="H550" s="176">
        <v>100</v>
      </c>
    </row>
    <row r="551" spans="1:8" ht="11.25">
      <c r="A551" s="178">
        <v>312</v>
      </c>
      <c r="B551" s="177" t="s">
        <v>479</v>
      </c>
      <c r="C551" s="177" t="s">
        <v>613</v>
      </c>
      <c r="D551" s="177" t="s">
        <v>611</v>
      </c>
      <c r="E551" s="137" t="s">
        <v>612</v>
      </c>
      <c r="F551" s="186">
        <v>100</v>
      </c>
      <c r="G551" s="186">
        <v>0</v>
      </c>
      <c r="H551" s="186">
        <v>100</v>
      </c>
    </row>
    <row r="552" spans="1:8" ht="22.5">
      <c r="A552" s="174">
        <v>312</v>
      </c>
      <c r="B552" s="173" t="s">
        <v>479</v>
      </c>
      <c r="C552" s="173" t="s">
        <v>60</v>
      </c>
      <c r="D552" s="173"/>
      <c r="E552" s="190" t="s">
        <v>61</v>
      </c>
      <c r="F552" s="176">
        <v>50</v>
      </c>
      <c r="G552" s="176">
        <v>0</v>
      </c>
      <c r="H552" s="176">
        <v>50</v>
      </c>
    </row>
    <row r="553" spans="1:8" ht="11.25">
      <c r="A553" s="178">
        <v>312</v>
      </c>
      <c r="B553" s="177" t="s">
        <v>479</v>
      </c>
      <c r="C553" s="177" t="s">
        <v>60</v>
      </c>
      <c r="D553" s="177" t="s">
        <v>611</v>
      </c>
      <c r="E553" s="137" t="s">
        <v>612</v>
      </c>
      <c r="F553" s="186">
        <v>50</v>
      </c>
      <c r="G553" s="186">
        <v>0</v>
      </c>
      <c r="H553" s="186">
        <v>50</v>
      </c>
    </row>
    <row r="554" spans="1:8" ht="11.25">
      <c r="A554" s="183">
        <v>312</v>
      </c>
      <c r="B554" s="191" t="s">
        <v>486</v>
      </c>
      <c r="C554" s="191"/>
      <c r="D554" s="191"/>
      <c r="E554" s="145" t="s">
        <v>487</v>
      </c>
      <c r="F554" s="163">
        <v>4464.1</v>
      </c>
      <c r="G554" s="163">
        <v>0</v>
      </c>
      <c r="H554" s="163">
        <v>4464.1</v>
      </c>
    </row>
    <row r="555" spans="1:8" ht="11.25">
      <c r="A555" s="166">
        <v>312</v>
      </c>
      <c r="B555" s="165" t="s">
        <v>490</v>
      </c>
      <c r="C555" s="165"/>
      <c r="D555" s="165"/>
      <c r="E555" s="167" t="s">
        <v>491</v>
      </c>
      <c r="F555" s="168">
        <v>4464.1</v>
      </c>
      <c r="G555" s="168">
        <v>0</v>
      </c>
      <c r="H555" s="168">
        <v>4464.1</v>
      </c>
    </row>
    <row r="556" spans="1:8" ht="11.25">
      <c r="A556" s="170">
        <v>312</v>
      </c>
      <c r="B556" s="212" t="s">
        <v>490</v>
      </c>
      <c r="C556" s="212" t="s">
        <v>644</v>
      </c>
      <c r="D556" s="212"/>
      <c r="E556" s="213" t="s">
        <v>645</v>
      </c>
      <c r="F556" s="172">
        <v>1602</v>
      </c>
      <c r="G556" s="172">
        <v>0</v>
      </c>
      <c r="H556" s="172">
        <v>1602</v>
      </c>
    </row>
    <row r="557" spans="1:8" ht="11.25">
      <c r="A557" s="174">
        <v>312</v>
      </c>
      <c r="B557" s="214" t="s">
        <v>490</v>
      </c>
      <c r="C557" s="214" t="s">
        <v>144</v>
      </c>
      <c r="D557" s="214"/>
      <c r="E557" s="215" t="s">
        <v>145</v>
      </c>
      <c r="F557" s="176">
        <v>1602</v>
      </c>
      <c r="G557" s="176">
        <v>0</v>
      </c>
      <c r="H557" s="176">
        <v>1602</v>
      </c>
    </row>
    <row r="558" spans="1:8" ht="11.25">
      <c r="A558" s="178">
        <v>312</v>
      </c>
      <c r="B558" s="217" t="s">
        <v>490</v>
      </c>
      <c r="C558" s="217" t="s">
        <v>146</v>
      </c>
      <c r="D558" s="217"/>
      <c r="E558" s="218" t="s">
        <v>147</v>
      </c>
      <c r="F558" s="186">
        <v>1602</v>
      </c>
      <c r="G558" s="186">
        <v>0</v>
      </c>
      <c r="H558" s="186">
        <v>1602</v>
      </c>
    </row>
    <row r="559" spans="1:8" ht="11.25">
      <c r="A559" s="178">
        <v>312</v>
      </c>
      <c r="B559" s="217" t="s">
        <v>490</v>
      </c>
      <c r="C559" s="217" t="s">
        <v>146</v>
      </c>
      <c r="D559" s="217" t="s">
        <v>148</v>
      </c>
      <c r="E559" s="218" t="s">
        <v>149</v>
      </c>
      <c r="F559" s="186">
        <v>1602</v>
      </c>
      <c r="G559" s="186">
        <v>0</v>
      </c>
      <c r="H559" s="186">
        <v>1602</v>
      </c>
    </row>
    <row r="560" spans="1:8" ht="11.25">
      <c r="A560" s="170">
        <v>312</v>
      </c>
      <c r="B560" s="212" t="s">
        <v>490</v>
      </c>
      <c r="C560" s="212" t="s">
        <v>547</v>
      </c>
      <c r="D560" s="212"/>
      <c r="E560" s="213" t="s">
        <v>548</v>
      </c>
      <c r="F560" s="172">
        <v>1435.2</v>
      </c>
      <c r="G560" s="172">
        <v>0</v>
      </c>
      <c r="H560" s="172">
        <v>1435.2</v>
      </c>
    </row>
    <row r="561" spans="1:8" ht="22.5">
      <c r="A561" s="174">
        <v>312</v>
      </c>
      <c r="B561" s="214" t="s">
        <v>490</v>
      </c>
      <c r="C561" s="214" t="s">
        <v>150</v>
      </c>
      <c r="D561" s="214"/>
      <c r="E561" s="215" t="s">
        <v>151</v>
      </c>
      <c r="F561" s="176">
        <v>1435.2</v>
      </c>
      <c r="G561" s="176">
        <v>0</v>
      </c>
      <c r="H561" s="176">
        <v>1435.2</v>
      </c>
    </row>
    <row r="562" spans="1:8" ht="11.25">
      <c r="A562" s="178">
        <v>312</v>
      </c>
      <c r="B562" s="217" t="s">
        <v>490</v>
      </c>
      <c r="C562" s="217" t="s">
        <v>150</v>
      </c>
      <c r="D562" s="217" t="s">
        <v>148</v>
      </c>
      <c r="E562" s="218" t="s">
        <v>149</v>
      </c>
      <c r="F562" s="186">
        <v>1435.2</v>
      </c>
      <c r="G562" s="186">
        <v>0</v>
      </c>
      <c r="H562" s="186">
        <v>1435.2</v>
      </c>
    </row>
    <row r="563" spans="1:8" ht="11.25">
      <c r="A563" s="293">
        <v>312</v>
      </c>
      <c r="B563" s="212" t="s">
        <v>490</v>
      </c>
      <c r="C563" s="212" t="s">
        <v>524</v>
      </c>
      <c r="D563" s="212"/>
      <c r="E563" s="294" t="s">
        <v>525</v>
      </c>
      <c r="F563" s="234">
        <v>1426.9</v>
      </c>
      <c r="G563" s="234">
        <v>0</v>
      </c>
      <c r="H563" s="234">
        <v>1426.9</v>
      </c>
    </row>
    <row r="564" spans="1:8" ht="33.75">
      <c r="A564" s="174">
        <v>312</v>
      </c>
      <c r="B564" s="173" t="s">
        <v>490</v>
      </c>
      <c r="C564" s="173" t="s">
        <v>152</v>
      </c>
      <c r="D564" s="173"/>
      <c r="E564" s="190" t="s">
        <v>153</v>
      </c>
      <c r="F564" s="176">
        <v>1426.9</v>
      </c>
      <c r="G564" s="176">
        <v>0</v>
      </c>
      <c r="H564" s="176">
        <v>1426.9</v>
      </c>
    </row>
    <row r="565" spans="1:8" ht="11.25">
      <c r="A565" s="178">
        <v>312</v>
      </c>
      <c r="B565" s="177" t="s">
        <v>490</v>
      </c>
      <c r="C565" s="177" t="s">
        <v>152</v>
      </c>
      <c r="D565" s="177" t="s">
        <v>148</v>
      </c>
      <c r="E565" s="134" t="s">
        <v>149</v>
      </c>
      <c r="F565" s="186">
        <v>1426.9</v>
      </c>
      <c r="G565" s="186">
        <v>0</v>
      </c>
      <c r="H565" s="186">
        <v>1426.9</v>
      </c>
    </row>
    <row r="566" spans="1:8" ht="14.25">
      <c r="A566" s="250" t="s">
        <v>154</v>
      </c>
      <c r="B566" s="250"/>
      <c r="C566" s="250"/>
      <c r="D566" s="250"/>
      <c r="E566" s="250"/>
      <c r="F566" s="251">
        <v>22675.8</v>
      </c>
      <c r="G566" s="251">
        <v>537.4</v>
      </c>
      <c r="H566" s="251">
        <v>23213.2</v>
      </c>
    </row>
    <row r="567" spans="1:8" s="295" customFormat="1" ht="10.5">
      <c r="A567" s="183">
        <v>312</v>
      </c>
      <c r="B567" s="191" t="s">
        <v>310</v>
      </c>
      <c r="C567" s="191"/>
      <c r="D567" s="191"/>
      <c r="E567" s="145" t="s">
        <v>474</v>
      </c>
      <c r="F567" s="163">
        <v>8512.1</v>
      </c>
      <c r="G567" s="163">
        <v>0</v>
      </c>
      <c r="H567" s="163">
        <v>8512.1</v>
      </c>
    </row>
    <row r="568" spans="1:8" s="295" customFormat="1" ht="10.5">
      <c r="A568" s="166">
        <v>312</v>
      </c>
      <c r="B568" s="165" t="s">
        <v>477</v>
      </c>
      <c r="C568" s="165"/>
      <c r="D568" s="165"/>
      <c r="E568" s="167" t="s">
        <v>478</v>
      </c>
      <c r="F568" s="168">
        <v>8512.1</v>
      </c>
      <c r="G568" s="168">
        <v>0</v>
      </c>
      <c r="H568" s="168">
        <v>8512.1</v>
      </c>
    </row>
    <row r="569" spans="1:8" s="296" customFormat="1" ht="11.25">
      <c r="A569" s="170">
        <v>312</v>
      </c>
      <c r="B569" s="169" t="s">
        <v>477</v>
      </c>
      <c r="C569" s="169" t="s">
        <v>547</v>
      </c>
      <c r="D569" s="169"/>
      <c r="E569" s="197" t="s">
        <v>548</v>
      </c>
      <c r="F569" s="172">
        <v>7650.1</v>
      </c>
      <c r="G569" s="172">
        <v>0</v>
      </c>
      <c r="H569" s="172">
        <v>7650.1</v>
      </c>
    </row>
    <row r="570" spans="1:8" s="296" customFormat="1" ht="22.5">
      <c r="A570" s="174">
        <v>312</v>
      </c>
      <c r="B570" s="173" t="s">
        <v>477</v>
      </c>
      <c r="C570" s="173" t="s">
        <v>155</v>
      </c>
      <c r="D570" s="173"/>
      <c r="E570" s="190" t="s">
        <v>156</v>
      </c>
      <c r="F570" s="176">
        <v>7650.1</v>
      </c>
      <c r="G570" s="176">
        <v>0</v>
      </c>
      <c r="H570" s="176">
        <v>7650.1</v>
      </c>
    </row>
    <row r="571" spans="1:8" s="296" customFormat="1" ht="33.75">
      <c r="A571" s="198">
        <v>312</v>
      </c>
      <c r="B571" s="199" t="s">
        <v>477</v>
      </c>
      <c r="C571" s="199" t="s">
        <v>155</v>
      </c>
      <c r="D571" s="199" t="s">
        <v>551</v>
      </c>
      <c r="E571" s="200" t="s">
        <v>552</v>
      </c>
      <c r="F571" s="201">
        <v>7650.1</v>
      </c>
      <c r="G571" s="201">
        <v>0</v>
      </c>
      <c r="H571" s="201">
        <v>7650.1</v>
      </c>
    </row>
    <row r="572" spans="1:8" s="296" customFormat="1" ht="11.25">
      <c r="A572" s="170">
        <v>312</v>
      </c>
      <c r="B572" s="169" t="s">
        <v>477</v>
      </c>
      <c r="C572" s="169" t="s">
        <v>524</v>
      </c>
      <c r="D572" s="169"/>
      <c r="E572" s="192" t="s">
        <v>525</v>
      </c>
      <c r="F572" s="172">
        <v>862</v>
      </c>
      <c r="G572" s="172">
        <v>0</v>
      </c>
      <c r="H572" s="172">
        <v>862</v>
      </c>
    </row>
    <row r="573" spans="1:8" s="296" customFormat="1" ht="33.75" customHeight="1">
      <c r="A573" s="174">
        <v>312</v>
      </c>
      <c r="B573" s="173" t="s">
        <v>477</v>
      </c>
      <c r="C573" s="173" t="s">
        <v>553</v>
      </c>
      <c r="D573" s="173"/>
      <c r="E573" s="190" t="s">
        <v>668</v>
      </c>
      <c r="F573" s="176">
        <v>862</v>
      </c>
      <c r="G573" s="176">
        <v>0</v>
      </c>
      <c r="H573" s="176">
        <v>862</v>
      </c>
    </row>
    <row r="574" spans="1:8" s="296" customFormat="1" ht="11.25">
      <c r="A574" s="198">
        <v>312</v>
      </c>
      <c r="B574" s="199" t="s">
        <v>477</v>
      </c>
      <c r="C574" s="199" t="s">
        <v>553</v>
      </c>
      <c r="D574" s="199" t="s">
        <v>545</v>
      </c>
      <c r="E574" s="200" t="s">
        <v>546</v>
      </c>
      <c r="F574" s="201">
        <v>862</v>
      </c>
      <c r="G574" s="201">
        <v>0</v>
      </c>
      <c r="H574" s="201">
        <v>862</v>
      </c>
    </row>
    <row r="575" spans="1:8" s="139" customFormat="1" ht="10.5">
      <c r="A575" s="183" t="s">
        <v>608</v>
      </c>
      <c r="B575" s="183" t="s">
        <v>240</v>
      </c>
      <c r="C575" s="183"/>
      <c r="D575" s="183"/>
      <c r="E575" s="162" t="s">
        <v>496</v>
      </c>
      <c r="F575" s="163">
        <v>14163.7</v>
      </c>
      <c r="G575" s="163">
        <v>537.4</v>
      </c>
      <c r="H575" s="163">
        <v>14701.1</v>
      </c>
    </row>
    <row r="576" spans="1:8" s="295" customFormat="1" ht="10.5">
      <c r="A576" s="205">
        <v>312</v>
      </c>
      <c r="B576" s="165" t="s">
        <v>497</v>
      </c>
      <c r="C576" s="165"/>
      <c r="D576" s="165"/>
      <c r="E576" s="167" t="s">
        <v>498</v>
      </c>
      <c r="F576" s="168">
        <v>14163.7</v>
      </c>
      <c r="G576" s="168">
        <v>537.4</v>
      </c>
      <c r="H576" s="168">
        <v>14701.1</v>
      </c>
    </row>
    <row r="577" spans="1:8" s="295" customFormat="1" ht="11.25">
      <c r="A577" s="170">
        <v>312</v>
      </c>
      <c r="B577" s="169" t="s">
        <v>497</v>
      </c>
      <c r="C577" s="169" t="s">
        <v>547</v>
      </c>
      <c r="D577" s="169"/>
      <c r="E577" s="197" t="s">
        <v>548</v>
      </c>
      <c r="F577" s="172">
        <v>3124.7</v>
      </c>
      <c r="G577" s="172">
        <v>0</v>
      </c>
      <c r="H577" s="172">
        <v>3124.7</v>
      </c>
    </row>
    <row r="578" spans="1:8" s="295" customFormat="1" ht="22.5">
      <c r="A578" s="174">
        <v>312</v>
      </c>
      <c r="B578" s="173" t="s">
        <v>497</v>
      </c>
      <c r="C578" s="173" t="s">
        <v>155</v>
      </c>
      <c r="D578" s="173"/>
      <c r="E578" s="194" t="s">
        <v>156</v>
      </c>
      <c r="F578" s="176">
        <v>3124.7</v>
      </c>
      <c r="G578" s="176">
        <v>0</v>
      </c>
      <c r="H578" s="176">
        <v>3124.7</v>
      </c>
    </row>
    <row r="579" spans="1:8" s="295" customFormat="1" ht="11.25">
      <c r="A579" s="178">
        <v>312</v>
      </c>
      <c r="B579" s="177" t="s">
        <v>497</v>
      </c>
      <c r="C579" s="177" t="s">
        <v>155</v>
      </c>
      <c r="D579" s="177" t="s">
        <v>157</v>
      </c>
      <c r="E579" s="134" t="s">
        <v>158</v>
      </c>
      <c r="F579" s="186">
        <v>2532</v>
      </c>
      <c r="G579" s="186">
        <v>0</v>
      </c>
      <c r="H579" s="186">
        <v>2532</v>
      </c>
    </row>
    <row r="580" spans="1:8" s="295" customFormat="1" ht="11.25">
      <c r="A580" s="178">
        <v>312</v>
      </c>
      <c r="B580" s="177" t="s">
        <v>497</v>
      </c>
      <c r="C580" s="177" t="s">
        <v>155</v>
      </c>
      <c r="D580" s="177" t="s">
        <v>611</v>
      </c>
      <c r="E580" s="134" t="s">
        <v>612</v>
      </c>
      <c r="F580" s="186">
        <v>592.7</v>
      </c>
      <c r="G580" s="186">
        <v>0</v>
      </c>
      <c r="H580" s="186">
        <v>592.7</v>
      </c>
    </row>
    <row r="581" spans="1:8" s="296" customFormat="1" ht="11.25">
      <c r="A581" s="170">
        <v>312</v>
      </c>
      <c r="B581" s="169" t="s">
        <v>497</v>
      </c>
      <c r="C581" s="169" t="s">
        <v>524</v>
      </c>
      <c r="D581" s="169"/>
      <c r="E581" s="197" t="s">
        <v>525</v>
      </c>
      <c r="F581" s="172">
        <v>11039</v>
      </c>
      <c r="G581" s="172">
        <v>537.4</v>
      </c>
      <c r="H581" s="172">
        <v>11576.4</v>
      </c>
    </row>
    <row r="582" spans="1:8" s="296" customFormat="1" ht="33.75">
      <c r="A582" s="174">
        <v>312</v>
      </c>
      <c r="B582" s="173" t="s">
        <v>497</v>
      </c>
      <c r="C582" s="173" t="s">
        <v>609</v>
      </c>
      <c r="D582" s="173"/>
      <c r="E582" s="194" t="s">
        <v>610</v>
      </c>
      <c r="F582" s="176">
        <v>0</v>
      </c>
      <c r="G582" s="176">
        <v>0</v>
      </c>
      <c r="H582" s="176">
        <v>0</v>
      </c>
    </row>
    <row r="583" spans="1:8" s="296" customFormat="1" ht="11.25">
      <c r="A583" s="178">
        <v>312</v>
      </c>
      <c r="B583" s="177" t="s">
        <v>497</v>
      </c>
      <c r="C583" s="177" t="s">
        <v>609</v>
      </c>
      <c r="D583" s="177" t="s">
        <v>611</v>
      </c>
      <c r="E583" s="134" t="s">
        <v>612</v>
      </c>
      <c r="F583" s="186">
        <v>0</v>
      </c>
      <c r="G583" s="186">
        <v>0</v>
      </c>
      <c r="H583" s="186">
        <v>0</v>
      </c>
    </row>
    <row r="584" spans="1:8" s="296" customFormat="1" ht="22.5">
      <c r="A584" s="174">
        <v>312</v>
      </c>
      <c r="B584" s="173" t="s">
        <v>497</v>
      </c>
      <c r="C584" s="173" t="s">
        <v>159</v>
      </c>
      <c r="D584" s="173"/>
      <c r="E584" s="190" t="s">
        <v>160</v>
      </c>
      <c r="F584" s="176">
        <v>10968</v>
      </c>
      <c r="G584" s="176">
        <v>537.4</v>
      </c>
      <c r="H584" s="176">
        <v>11505.4</v>
      </c>
    </row>
    <row r="585" spans="1:8" s="296" customFormat="1" ht="11.25">
      <c r="A585" s="178">
        <v>312</v>
      </c>
      <c r="B585" s="177" t="s">
        <v>497</v>
      </c>
      <c r="C585" s="177" t="s">
        <v>159</v>
      </c>
      <c r="D585" s="177" t="s">
        <v>157</v>
      </c>
      <c r="E585" s="134" t="s">
        <v>158</v>
      </c>
      <c r="F585" s="186">
        <v>296</v>
      </c>
      <c r="G585" s="186">
        <v>0</v>
      </c>
      <c r="H585" s="186">
        <v>296</v>
      </c>
    </row>
    <row r="586" spans="1:8" s="296" customFormat="1" ht="22.5">
      <c r="A586" s="178">
        <v>312</v>
      </c>
      <c r="B586" s="199" t="s">
        <v>497</v>
      </c>
      <c r="C586" s="199" t="s">
        <v>159</v>
      </c>
      <c r="D586" s="199" t="s">
        <v>604</v>
      </c>
      <c r="E586" s="252" t="s">
        <v>605</v>
      </c>
      <c r="F586" s="186">
        <v>7293.7</v>
      </c>
      <c r="G586" s="186">
        <v>0</v>
      </c>
      <c r="H586" s="186">
        <v>7293.7</v>
      </c>
    </row>
    <row r="587" spans="1:8" s="296" customFormat="1" ht="11.25">
      <c r="A587" s="198">
        <v>312</v>
      </c>
      <c r="B587" s="199" t="s">
        <v>497</v>
      </c>
      <c r="C587" s="199" t="s">
        <v>159</v>
      </c>
      <c r="D587" s="199" t="s">
        <v>611</v>
      </c>
      <c r="E587" s="252" t="s">
        <v>612</v>
      </c>
      <c r="F587" s="201">
        <v>3378.3</v>
      </c>
      <c r="G587" s="201">
        <v>537.4</v>
      </c>
      <c r="H587" s="201">
        <v>3915.7</v>
      </c>
    </row>
    <row r="588" spans="1:8" s="296" customFormat="1" ht="22.5">
      <c r="A588" s="174">
        <v>312</v>
      </c>
      <c r="B588" s="173" t="s">
        <v>497</v>
      </c>
      <c r="C588" s="173" t="s">
        <v>613</v>
      </c>
      <c r="D588" s="173"/>
      <c r="E588" s="190" t="s">
        <v>614</v>
      </c>
      <c r="F588" s="176">
        <v>71</v>
      </c>
      <c r="G588" s="176">
        <v>0</v>
      </c>
      <c r="H588" s="176">
        <v>71</v>
      </c>
    </row>
    <row r="589" spans="1:8" s="296" customFormat="1" ht="11.25">
      <c r="A589" s="198">
        <v>312</v>
      </c>
      <c r="B589" s="199" t="s">
        <v>497</v>
      </c>
      <c r="C589" s="199" t="s">
        <v>613</v>
      </c>
      <c r="D589" s="199" t="s">
        <v>611</v>
      </c>
      <c r="E589" s="252" t="s">
        <v>612</v>
      </c>
      <c r="F589" s="201">
        <v>71</v>
      </c>
      <c r="G589" s="201">
        <v>0</v>
      </c>
      <c r="H589" s="201">
        <v>71</v>
      </c>
    </row>
    <row r="590" spans="1:8" s="298" customFormat="1" ht="14.25">
      <c r="A590" s="297" t="s">
        <v>161</v>
      </c>
      <c r="B590" s="297"/>
      <c r="C590" s="297"/>
      <c r="D590" s="297"/>
      <c r="E590" s="297"/>
      <c r="F590" s="241">
        <v>16463.9</v>
      </c>
      <c r="G590" s="241">
        <v>130</v>
      </c>
      <c r="H590" s="241">
        <v>16593.9</v>
      </c>
    </row>
    <row r="591" spans="1:8" s="298" customFormat="1" ht="11.25">
      <c r="A591" s="222">
        <v>312</v>
      </c>
      <c r="B591" s="191" t="s">
        <v>450</v>
      </c>
      <c r="C591" s="191"/>
      <c r="D591" s="191"/>
      <c r="E591" s="145" t="s">
        <v>451</v>
      </c>
      <c r="F591" s="163">
        <v>16463.9</v>
      </c>
      <c r="G591" s="163">
        <v>130</v>
      </c>
      <c r="H591" s="163">
        <v>16593.9</v>
      </c>
    </row>
    <row r="592" spans="1:8" s="298" customFormat="1" ht="21">
      <c r="A592" s="223">
        <v>312</v>
      </c>
      <c r="B592" s="165" t="s">
        <v>452</v>
      </c>
      <c r="C592" s="165"/>
      <c r="D592" s="165"/>
      <c r="E592" s="219" t="s">
        <v>453</v>
      </c>
      <c r="F592" s="168">
        <v>16463.9</v>
      </c>
      <c r="G592" s="168">
        <v>130</v>
      </c>
      <c r="H592" s="168">
        <v>16593.9</v>
      </c>
    </row>
    <row r="593" spans="1:8" ht="11.25">
      <c r="A593" s="169" t="s">
        <v>608</v>
      </c>
      <c r="B593" s="169" t="s">
        <v>452</v>
      </c>
      <c r="C593" s="169" t="s">
        <v>162</v>
      </c>
      <c r="D593" s="169"/>
      <c r="E593" s="192" t="s">
        <v>163</v>
      </c>
      <c r="F593" s="172">
        <v>13374.6</v>
      </c>
      <c r="G593" s="172">
        <v>0</v>
      </c>
      <c r="H593" s="172">
        <v>13374.6</v>
      </c>
    </row>
    <row r="594" spans="1:8" ht="11.25">
      <c r="A594" s="173" t="s">
        <v>608</v>
      </c>
      <c r="B594" s="173" t="s">
        <v>452</v>
      </c>
      <c r="C594" s="173" t="s">
        <v>164</v>
      </c>
      <c r="D594" s="173"/>
      <c r="E594" s="190" t="s">
        <v>603</v>
      </c>
      <c r="F594" s="176">
        <v>13374.6</v>
      </c>
      <c r="G594" s="176">
        <v>0</v>
      </c>
      <c r="H594" s="176">
        <v>13374.6</v>
      </c>
    </row>
    <row r="595" spans="1:8" ht="11.25">
      <c r="A595" s="221">
        <v>312</v>
      </c>
      <c r="B595" s="195" t="s">
        <v>452</v>
      </c>
      <c r="C595" s="195" t="s">
        <v>164</v>
      </c>
      <c r="D595" s="195" t="s">
        <v>101</v>
      </c>
      <c r="E595" s="202" t="s">
        <v>102</v>
      </c>
      <c r="F595" s="179">
        <v>13374.6</v>
      </c>
      <c r="G595" s="179">
        <v>0</v>
      </c>
      <c r="H595" s="179">
        <v>13374.6</v>
      </c>
    </row>
    <row r="596" spans="1:8" ht="11.25">
      <c r="A596" s="170">
        <v>312</v>
      </c>
      <c r="B596" s="169" t="s">
        <v>452</v>
      </c>
      <c r="C596" s="169" t="s">
        <v>524</v>
      </c>
      <c r="D596" s="169"/>
      <c r="E596" s="192" t="s">
        <v>525</v>
      </c>
      <c r="F596" s="172">
        <v>3089.3</v>
      </c>
      <c r="G596" s="172">
        <v>130</v>
      </c>
      <c r="H596" s="172">
        <v>3219.3</v>
      </c>
    </row>
    <row r="597" spans="1:8" ht="33.75">
      <c r="A597" s="174">
        <v>312</v>
      </c>
      <c r="B597" s="173" t="s">
        <v>452</v>
      </c>
      <c r="C597" s="173" t="s">
        <v>609</v>
      </c>
      <c r="D597" s="173"/>
      <c r="E597" s="190" t="s">
        <v>610</v>
      </c>
      <c r="F597" s="176">
        <v>3089.3</v>
      </c>
      <c r="G597" s="176">
        <v>130</v>
      </c>
      <c r="H597" s="176">
        <v>3219.3</v>
      </c>
    </row>
    <row r="598" spans="1:8" ht="11.25">
      <c r="A598" s="221">
        <v>312</v>
      </c>
      <c r="B598" s="195" t="s">
        <v>452</v>
      </c>
      <c r="C598" s="195" t="s">
        <v>609</v>
      </c>
      <c r="D598" s="195" t="s">
        <v>516</v>
      </c>
      <c r="E598" s="202" t="s">
        <v>517</v>
      </c>
      <c r="F598" s="179">
        <v>2489.3</v>
      </c>
      <c r="G598" s="179">
        <v>130</v>
      </c>
      <c r="H598" s="179">
        <v>2619.3</v>
      </c>
    </row>
    <row r="599" spans="1:8" ht="11.25">
      <c r="A599" s="221">
        <v>312</v>
      </c>
      <c r="B599" s="195" t="s">
        <v>452</v>
      </c>
      <c r="C599" s="195" t="s">
        <v>609</v>
      </c>
      <c r="D599" s="195" t="s">
        <v>101</v>
      </c>
      <c r="E599" s="196" t="s">
        <v>102</v>
      </c>
      <c r="F599" s="179">
        <v>600</v>
      </c>
      <c r="G599" s="179">
        <v>0</v>
      </c>
      <c r="H599" s="179">
        <v>600</v>
      </c>
    </row>
    <row r="600" spans="1:8" ht="33.75" customHeight="1">
      <c r="A600" s="159" t="s">
        <v>165</v>
      </c>
      <c r="B600" s="159"/>
      <c r="C600" s="159"/>
      <c r="D600" s="159"/>
      <c r="E600" s="159"/>
      <c r="F600" s="160">
        <v>22176.65</v>
      </c>
      <c r="G600" s="160">
        <v>0</v>
      </c>
      <c r="H600" s="160">
        <v>22176.65</v>
      </c>
    </row>
    <row r="601" spans="1:8" ht="11.25">
      <c r="A601" s="183">
        <v>314</v>
      </c>
      <c r="B601" s="191" t="s">
        <v>221</v>
      </c>
      <c r="C601" s="191"/>
      <c r="D601" s="191"/>
      <c r="E601" s="145" t="s">
        <v>435</v>
      </c>
      <c r="F601" s="163">
        <v>7711.55</v>
      </c>
      <c r="G601" s="163">
        <v>0</v>
      </c>
      <c r="H601" s="163">
        <v>7711.55</v>
      </c>
    </row>
    <row r="602" spans="1:8" ht="31.5">
      <c r="A602" s="166">
        <v>314</v>
      </c>
      <c r="B602" s="165" t="s">
        <v>440</v>
      </c>
      <c r="C602" s="165"/>
      <c r="D602" s="165"/>
      <c r="E602" s="219" t="s">
        <v>441</v>
      </c>
      <c r="F602" s="168">
        <v>7711.55</v>
      </c>
      <c r="G602" s="168">
        <v>0</v>
      </c>
      <c r="H602" s="168">
        <v>7711.55</v>
      </c>
    </row>
    <row r="603" spans="1:8" ht="22.5">
      <c r="A603" s="170" t="s">
        <v>166</v>
      </c>
      <c r="B603" s="169" t="s">
        <v>440</v>
      </c>
      <c r="C603" s="169" t="s">
        <v>531</v>
      </c>
      <c r="D603" s="169"/>
      <c r="E603" s="192" t="s">
        <v>532</v>
      </c>
      <c r="F603" s="172">
        <v>7148.3</v>
      </c>
      <c r="G603" s="172">
        <v>0</v>
      </c>
      <c r="H603" s="172">
        <v>7148.3</v>
      </c>
    </row>
    <row r="604" spans="1:8" ht="11.25">
      <c r="A604" s="174" t="s">
        <v>166</v>
      </c>
      <c r="B604" s="173" t="s">
        <v>440</v>
      </c>
      <c r="C604" s="173" t="s">
        <v>533</v>
      </c>
      <c r="D604" s="173"/>
      <c r="E604" s="190" t="s">
        <v>534</v>
      </c>
      <c r="F604" s="176">
        <v>7148.3</v>
      </c>
      <c r="G604" s="176">
        <v>0</v>
      </c>
      <c r="H604" s="176">
        <v>7148.3</v>
      </c>
    </row>
    <row r="605" spans="1:8" ht="11.25">
      <c r="A605" s="178" t="s">
        <v>166</v>
      </c>
      <c r="B605" s="177" t="s">
        <v>440</v>
      </c>
      <c r="C605" s="177" t="s">
        <v>533</v>
      </c>
      <c r="D605" s="177" t="s">
        <v>516</v>
      </c>
      <c r="E605" s="137" t="s">
        <v>517</v>
      </c>
      <c r="F605" s="186">
        <v>7148.3</v>
      </c>
      <c r="G605" s="186">
        <v>0</v>
      </c>
      <c r="H605" s="186">
        <v>7148.3</v>
      </c>
    </row>
    <row r="606" spans="1:8" ht="11.25">
      <c r="A606" s="170" t="s">
        <v>166</v>
      </c>
      <c r="B606" s="169" t="s">
        <v>440</v>
      </c>
      <c r="C606" s="169" t="s">
        <v>575</v>
      </c>
      <c r="D606" s="169"/>
      <c r="E606" s="192" t="s">
        <v>576</v>
      </c>
      <c r="F606" s="172">
        <v>563.25</v>
      </c>
      <c r="G606" s="172">
        <v>0</v>
      </c>
      <c r="H606" s="172">
        <v>563.25</v>
      </c>
    </row>
    <row r="607" spans="1:8" ht="33.75">
      <c r="A607" s="174" t="s">
        <v>166</v>
      </c>
      <c r="B607" s="173" t="s">
        <v>440</v>
      </c>
      <c r="C607" s="173" t="s">
        <v>583</v>
      </c>
      <c r="D607" s="173"/>
      <c r="E607" s="190" t="s">
        <v>584</v>
      </c>
      <c r="F607" s="176">
        <v>563.25</v>
      </c>
      <c r="G607" s="176">
        <v>0</v>
      </c>
      <c r="H607" s="176">
        <v>563.25</v>
      </c>
    </row>
    <row r="608" spans="1:8" ht="11.25">
      <c r="A608" s="178" t="s">
        <v>166</v>
      </c>
      <c r="B608" s="177" t="s">
        <v>440</v>
      </c>
      <c r="C608" s="177" t="s">
        <v>587</v>
      </c>
      <c r="D608" s="177"/>
      <c r="E608" s="137" t="s">
        <v>588</v>
      </c>
      <c r="F608" s="186">
        <v>563.25</v>
      </c>
      <c r="G608" s="186">
        <v>0</v>
      </c>
      <c r="H608" s="186">
        <v>563.25</v>
      </c>
    </row>
    <row r="609" spans="1:8" ht="11.25">
      <c r="A609" s="178" t="s">
        <v>166</v>
      </c>
      <c r="B609" s="177" t="s">
        <v>440</v>
      </c>
      <c r="C609" s="177" t="s">
        <v>587</v>
      </c>
      <c r="D609" s="177" t="s">
        <v>516</v>
      </c>
      <c r="E609" s="137" t="s">
        <v>517</v>
      </c>
      <c r="F609" s="186">
        <v>563.25</v>
      </c>
      <c r="G609" s="186">
        <v>0</v>
      </c>
      <c r="H609" s="186">
        <v>563.25</v>
      </c>
    </row>
    <row r="610" spans="1:8" s="290" customFormat="1" ht="11.25">
      <c r="A610" s="183">
        <v>314</v>
      </c>
      <c r="B610" s="191" t="s">
        <v>256</v>
      </c>
      <c r="C610" s="191"/>
      <c r="D610" s="191"/>
      <c r="E610" s="138" t="s">
        <v>454</v>
      </c>
      <c r="F610" s="163">
        <v>108.7</v>
      </c>
      <c r="G610" s="163">
        <v>0</v>
      </c>
      <c r="H610" s="163">
        <v>108.7</v>
      </c>
    </row>
    <row r="611" spans="1:8" s="290" customFormat="1" ht="11.25">
      <c r="A611" s="166">
        <v>314</v>
      </c>
      <c r="B611" s="165" t="s">
        <v>465</v>
      </c>
      <c r="C611" s="165"/>
      <c r="D611" s="165"/>
      <c r="E611" s="299" t="s">
        <v>466</v>
      </c>
      <c r="F611" s="168">
        <v>108.7</v>
      </c>
      <c r="G611" s="168">
        <v>0</v>
      </c>
      <c r="H611" s="168">
        <v>108.7</v>
      </c>
    </row>
    <row r="612" spans="1:8" s="290" customFormat="1" ht="11.25">
      <c r="A612" s="170">
        <v>314</v>
      </c>
      <c r="B612" s="170" t="s">
        <v>465</v>
      </c>
      <c r="C612" s="170" t="s">
        <v>167</v>
      </c>
      <c r="D612" s="170"/>
      <c r="E612" s="171" t="s">
        <v>168</v>
      </c>
      <c r="F612" s="172">
        <v>108.7</v>
      </c>
      <c r="G612" s="172">
        <v>0</v>
      </c>
      <c r="H612" s="172">
        <v>108.7</v>
      </c>
    </row>
    <row r="613" spans="1:8" s="290" customFormat="1" ht="33.75">
      <c r="A613" s="174">
        <v>314</v>
      </c>
      <c r="B613" s="174" t="s">
        <v>465</v>
      </c>
      <c r="C613" s="174" t="s">
        <v>169</v>
      </c>
      <c r="D613" s="174"/>
      <c r="E613" s="175" t="s">
        <v>170</v>
      </c>
      <c r="F613" s="176">
        <v>108.7</v>
      </c>
      <c r="G613" s="176">
        <v>0</v>
      </c>
      <c r="H613" s="176">
        <v>108.7</v>
      </c>
    </row>
    <row r="614" spans="1:8" s="290" customFormat="1" ht="11.25">
      <c r="A614" s="178">
        <v>314</v>
      </c>
      <c r="B614" s="177" t="s">
        <v>465</v>
      </c>
      <c r="C614" s="177" t="s">
        <v>169</v>
      </c>
      <c r="D614" s="177" t="s">
        <v>630</v>
      </c>
      <c r="E614" s="300" t="s">
        <v>631</v>
      </c>
      <c r="F614" s="186">
        <v>108.7</v>
      </c>
      <c r="G614" s="186">
        <v>0</v>
      </c>
      <c r="H614" s="186">
        <v>108.7</v>
      </c>
    </row>
    <row r="615" spans="1:8" s="290" customFormat="1" ht="11.25">
      <c r="A615" s="183">
        <v>314</v>
      </c>
      <c r="B615" s="191" t="s">
        <v>226</v>
      </c>
      <c r="C615" s="191"/>
      <c r="D615" s="191"/>
      <c r="E615" s="145" t="s">
        <v>467</v>
      </c>
      <c r="F615" s="163">
        <v>14271.8</v>
      </c>
      <c r="G615" s="163">
        <v>0</v>
      </c>
      <c r="H615" s="163">
        <v>14271.8</v>
      </c>
    </row>
    <row r="616" spans="1:8" s="290" customFormat="1" ht="11.25">
      <c r="A616" s="166">
        <v>314</v>
      </c>
      <c r="B616" s="165" t="s">
        <v>472</v>
      </c>
      <c r="C616" s="165"/>
      <c r="D616" s="165"/>
      <c r="E616" s="299" t="s">
        <v>473</v>
      </c>
      <c r="F616" s="168">
        <v>14271.8</v>
      </c>
      <c r="G616" s="168">
        <v>0</v>
      </c>
      <c r="H616" s="168">
        <v>14271.8</v>
      </c>
    </row>
    <row r="617" spans="1:8" s="290" customFormat="1" ht="11.25">
      <c r="A617" s="170">
        <v>314</v>
      </c>
      <c r="B617" s="170" t="s">
        <v>472</v>
      </c>
      <c r="C617" s="170" t="s">
        <v>40</v>
      </c>
      <c r="D617" s="170"/>
      <c r="E617" s="171" t="s">
        <v>473</v>
      </c>
      <c r="F617" s="172">
        <v>11419.8</v>
      </c>
      <c r="G617" s="172">
        <v>0</v>
      </c>
      <c r="H617" s="172">
        <v>11419.8</v>
      </c>
    </row>
    <row r="618" spans="1:8" s="290" customFormat="1" ht="11.25">
      <c r="A618" s="174">
        <v>314</v>
      </c>
      <c r="B618" s="174" t="s">
        <v>472</v>
      </c>
      <c r="C618" s="174" t="s">
        <v>41</v>
      </c>
      <c r="D618" s="174"/>
      <c r="E618" s="175" t="s">
        <v>42</v>
      </c>
      <c r="F618" s="176">
        <v>1865.6</v>
      </c>
      <c r="G618" s="176">
        <v>0</v>
      </c>
      <c r="H618" s="176">
        <v>1865.6</v>
      </c>
    </row>
    <row r="619" spans="1:8" s="290" customFormat="1" ht="11.25">
      <c r="A619" s="178">
        <v>314</v>
      </c>
      <c r="B619" s="178" t="s">
        <v>472</v>
      </c>
      <c r="C619" s="178" t="s">
        <v>41</v>
      </c>
      <c r="D619" s="178" t="s">
        <v>516</v>
      </c>
      <c r="E619" s="141" t="s">
        <v>517</v>
      </c>
      <c r="F619" s="186">
        <v>1865.6</v>
      </c>
      <c r="G619" s="186">
        <v>0</v>
      </c>
      <c r="H619" s="186">
        <v>1865.6</v>
      </c>
    </row>
    <row r="620" spans="1:8" s="290" customFormat="1" ht="11.25">
      <c r="A620" s="174">
        <v>314</v>
      </c>
      <c r="B620" s="174" t="s">
        <v>472</v>
      </c>
      <c r="C620" s="174" t="s">
        <v>171</v>
      </c>
      <c r="D620" s="174"/>
      <c r="E620" s="175" t="s">
        <v>172</v>
      </c>
      <c r="F620" s="176">
        <v>204.3</v>
      </c>
      <c r="G620" s="176">
        <v>0</v>
      </c>
      <c r="H620" s="176">
        <v>204.3</v>
      </c>
    </row>
    <row r="621" spans="1:8" s="290" customFormat="1" ht="11.25">
      <c r="A621" s="178">
        <v>314</v>
      </c>
      <c r="B621" s="178" t="s">
        <v>472</v>
      </c>
      <c r="C621" s="178" t="s">
        <v>171</v>
      </c>
      <c r="D621" s="178" t="s">
        <v>516</v>
      </c>
      <c r="E621" s="141" t="s">
        <v>517</v>
      </c>
      <c r="F621" s="186">
        <v>204.3</v>
      </c>
      <c r="G621" s="186">
        <v>0</v>
      </c>
      <c r="H621" s="186">
        <v>204.3</v>
      </c>
    </row>
    <row r="622" spans="1:8" s="290" customFormat="1" ht="11.25">
      <c r="A622" s="174">
        <v>314</v>
      </c>
      <c r="B622" s="174" t="s">
        <v>472</v>
      </c>
      <c r="C622" s="174" t="s">
        <v>43</v>
      </c>
      <c r="D622" s="174"/>
      <c r="E622" s="175" t="s">
        <v>44</v>
      </c>
      <c r="F622" s="176">
        <v>5</v>
      </c>
      <c r="G622" s="176">
        <v>0</v>
      </c>
      <c r="H622" s="176">
        <v>5</v>
      </c>
    </row>
    <row r="623" spans="1:8" s="290" customFormat="1" ht="11.25">
      <c r="A623" s="178">
        <v>314</v>
      </c>
      <c r="B623" s="178" t="s">
        <v>472</v>
      </c>
      <c r="C623" s="178" t="s">
        <v>43</v>
      </c>
      <c r="D623" s="178" t="s">
        <v>516</v>
      </c>
      <c r="E623" s="141" t="s">
        <v>517</v>
      </c>
      <c r="F623" s="186">
        <v>5</v>
      </c>
      <c r="G623" s="186">
        <v>0</v>
      </c>
      <c r="H623" s="186">
        <v>5</v>
      </c>
    </row>
    <row r="624" spans="1:8" s="290" customFormat="1" ht="22.5">
      <c r="A624" s="174">
        <v>314</v>
      </c>
      <c r="B624" s="174" t="s">
        <v>472</v>
      </c>
      <c r="C624" s="174" t="s">
        <v>45</v>
      </c>
      <c r="D624" s="174"/>
      <c r="E624" s="301" t="s">
        <v>46</v>
      </c>
      <c r="F624" s="176">
        <v>9344.9</v>
      </c>
      <c r="G624" s="176">
        <v>0</v>
      </c>
      <c r="H624" s="176">
        <v>9344.9</v>
      </c>
    </row>
    <row r="625" spans="1:8" s="290" customFormat="1" ht="22.5">
      <c r="A625" s="178">
        <v>314</v>
      </c>
      <c r="B625" s="178" t="s">
        <v>472</v>
      </c>
      <c r="C625" s="178" t="s">
        <v>45</v>
      </c>
      <c r="D625" s="178" t="s">
        <v>604</v>
      </c>
      <c r="E625" s="141" t="s">
        <v>605</v>
      </c>
      <c r="F625" s="186">
        <v>9344.9</v>
      </c>
      <c r="G625" s="186">
        <v>0</v>
      </c>
      <c r="H625" s="186">
        <v>9344.9</v>
      </c>
    </row>
    <row r="626" spans="1:8" s="290" customFormat="1" ht="11.25">
      <c r="A626" s="170">
        <v>314</v>
      </c>
      <c r="B626" s="170" t="s">
        <v>472</v>
      </c>
      <c r="C626" s="170" t="s">
        <v>524</v>
      </c>
      <c r="D626" s="170"/>
      <c r="E626" s="171" t="s">
        <v>525</v>
      </c>
      <c r="F626" s="172">
        <v>2852</v>
      </c>
      <c r="G626" s="172">
        <v>0</v>
      </c>
      <c r="H626" s="172">
        <v>2852</v>
      </c>
    </row>
    <row r="627" spans="1:8" s="290" customFormat="1" ht="22.5">
      <c r="A627" s="174">
        <v>314</v>
      </c>
      <c r="B627" s="174" t="s">
        <v>472</v>
      </c>
      <c r="C627" s="174" t="s">
        <v>650</v>
      </c>
      <c r="D627" s="174"/>
      <c r="E627" s="175" t="s">
        <v>651</v>
      </c>
      <c r="F627" s="176">
        <v>2852</v>
      </c>
      <c r="G627" s="176">
        <v>0</v>
      </c>
      <c r="H627" s="176">
        <v>2852</v>
      </c>
    </row>
    <row r="628" spans="1:8" s="290" customFormat="1" ht="11.25">
      <c r="A628" s="178">
        <v>314</v>
      </c>
      <c r="B628" s="178" t="s">
        <v>472</v>
      </c>
      <c r="C628" s="178" t="s">
        <v>650</v>
      </c>
      <c r="D628" s="178" t="s">
        <v>516</v>
      </c>
      <c r="E628" s="141" t="s">
        <v>517</v>
      </c>
      <c r="F628" s="186">
        <v>2852</v>
      </c>
      <c r="G628" s="186">
        <v>0</v>
      </c>
      <c r="H628" s="186">
        <v>2852</v>
      </c>
    </row>
    <row r="629" spans="1:8" ht="11.25">
      <c r="A629" s="183">
        <v>314</v>
      </c>
      <c r="B629" s="191" t="s">
        <v>486</v>
      </c>
      <c r="C629" s="161"/>
      <c r="D629" s="161"/>
      <c r="E629" s="138" t="s">
        <v>487</v>
      </c>
      <c r="F629" s="132">
        <v>84.6</v>
      </c>
      <c r="G629" s="132">
        <v>0</v>
      </c>
      <c r="H629" s="132">
        <v>84.6</v>
      </c>
    </row>
    <row r="630" spans="1:8" ht="11.25">
      <c r="A630" s="166">
        <v>314</v>
      </c>
      <c r="B630" s="165" t="s">
        <v>490</v>
      </c>
      <c r="C630" s="166"/>
      <c r="D630" s="166"/>
      <c r="E630" s="167" t="s">
        <v>491</v>
      </c>
      <c r="F630" s="168">
        <v>30</v>
      </c>
      <c r="G630" s="168">
        <v>0</v>
      </c>
      <c r="H630" s="168">
        <v>30</v>
      </c>
    </row>
    <row r="631" spans="1:8" s="290" customFormat="1" ht="11.25">
      <c r="A631" s="170">
        <v>314</v>
      </c>
      <c r="B631" s="170" t="s">
        <v>490</v>
      </c>
      <c r="C631" s="170" t="s">
        <v>524</v>
      </c>
      <c r="D631" s="170"/>
      <c r="E631" s="171" t="s">
        <v>525</v>
      </c>
      <c r="F631" s="172">
        <v>30</v>
      </c>
      <c r="G631" s="172">
        <v>0</v>
      </c>
      <c r="H631" s="172">
        <v>30</v>
      </c>
    </row>
    <row r="632" spans="1:8" s="290" customFormat="1" ht="22.5">
      <c r="A632" s="174">
        <v>314</v>
      </c>
      <c r="B632" s="174" t="s">
        <v>490</v>
      </c>
      <c r="C632" s="174" t="s">
        <v>60</v>
      </c>
      <c r="D632" s="174"/>
      <c r="E632" s="175" t="s">
        <v>61</v>
      </c>
      <c r="F632" s="176">
        <v>30</v>
      </c>
      <c r="G632" s="176">
        <v>0</v>
      </c>
      <c r="H632" s="176">
        <v>30</v>
      </c>
    </row>
    <row r="633" spans="1:8" s="290" customFormat="1" ht="11.25">
      <c r="A633" s="178">
        <v>314</v>
      </c>
      <c r="B633" s="178" t="s">
        <v>490</v>
      </c>
      <c r="C633" s="178" t="s">
        <v>60</v>
      </c>
      <c r="D633" s="178" t="s">
        <v>522</v>
      </c>
      <c r="E633" s="141" t="s">
        <v>523</v>
      </c>
      <c r="F633" s="186">
        <v>30</v>
      </c>
      <c r="G633" s="186">
        <v>0</v>
      </c>
      <c r="H633" s="186">
        <v>30</v>
      </c>
    </row>
    <row r="634" spans="1:8" s="290" customFormat="1" ht="11.25">
      <c r="A634" s="166">
        <v>314</v>
      </c>
      <c r="B634" s="165" t="s">
        <v>494</v>
      </c>
      <c r="C634" s="166"/>
      <c r="D634" s="166"/>
      <c r="E634" s="167" t="s">
        <v>495</v>
      </c>
      <c r="F634" s="168">
        <v>54.6</v>
      </c>
      <c r="G634" s="168">
        <v>0</v>
      </c>
      <c r="H634" s="168">
        <v>54.6</v>
      </c>
    </row>
    <row r="635" spans="1:8" s="290" customFormat="1" ht="11.25">
      <c r="A635" s="169">
        <v>314</v>
      </c>
      <c r="B635" s="169" t="s">
        <v>494</v>
      </c>
      <c r="C635" s="169" t="s">
        <v>524</v>
      </c>
      <c r="D635" s="169"/>
      <c r="E635" s="189" t="s">
        <v>525</v>
      </c>
      <c r="F635" s="172">
        <v>54.6</v>
      </c>
      <c r="G635" s="172">
        <v>0</v>
      </c>
      <c r="H635" s="172">
        <v>54.6</v>
      </c>
    </row>
    <row r="636" spans="1:8" s="290" customFormat="1" ht="22.5">
      <c r="A636" s="173">
        <v>314</v>
      </c>
      <c r="B636" s="173" t="s">
        <v>494</v>
      </c>
      <c r="C636" s="173" t="s">
        <v>60</v>
      </c>
      <c r="D636" s="173"/>
      <c r="E636" s="190" t="s">
        <v>61</v>
      </c>
      <c r="F636" s="176">
        <v>54.6</v>
      </c>
      <c r="G636" s="176">
        <v>0</v>
      </c>
      <c r="H636" s="176">
        <v>54.6</v>
      </c>
    </row>
    <row r="637" spans="1:8" s="290" customFormat="1" ht="11.25">
      <c r="A637" s="177" t="s">
        <v>166</v>
      </c>
      <c r="B637" s="177" t="s">
        <v>494</v>
      </c>
      <c r="C637" s="177" t="s">
        <v>60</v>
      </c>
      <c r="D637" s="177" t="s">
        <v>630</v>
      </c>
      <c r="E637" s="134" t="s">
        <v>631</v>
      </c>
      <c r="F637" s="186">
        <v>0</v>
      </c>
      <c r="G637" s="186">
        <v>0</v>
      </c>
      <c r="H637" s="186">
        <v>0</v>
      </c>
    </row>
    <row r="638" spans="1:8" s="290" customFormat="1" ht="11.25">
      <c r="A638" s="302" t="s">
        <v>166</v>
      </c>
      <c r="B638" s="302" t="s">
        <v>494</v>
      </c>
      <c r="C638" s="302" t="s">
        <v>60</v>
      </c>
      <c r="D638" s="302" t="s">
        <v>516</v>
      </c>
      <c r="E638" s="303" t="s">
        <v>517</v>
      </c>
      <c r="F638" s="186">
        <v>54.6</v>
      </c>
      <c r="G638" s="304">
        <v>0</v>
      </c>
      <c r="H638" s="186">
        <v>54.6</v>
      </c>
    </row>
    <row r="639" spans="1:8" s="139" customFormat="1" ht="12.75">
      <c r="A639" s="148" t="s">
        <v>505</v>
      </c>
      <c r="B639" s="148"/>
      <c r="C639" s="148"/>
      <c r="D639" s="148"/>
      <c r="E639" s="148"/>
      <c r="F639" s="305">
        <v>1752252.1</v>
      </c>
      <c r="G639" s="305">
        <v>9168.1</v>
      </c>
      <c r="H639" s="305">
        <v>1761420.2</v>
      </c>
    </row>
    <row r="640" spans="2:8" ht="11.25">
      <c r="B640" s="150"/>
      <c r="C640" s="150"/>
      <c r="D640" s="150"/>
      <c r="E640" s="151"/>
      <c r="F640" s="306"/>
      <c r="G640" s="306"/>
      <c r="H640" s="306"/>
    </row>
    <row r="641" spans="2:8" ht="11.25">
      <c r="B641" s="150"/>
      <c r="C641" s="150"/>
      <c r="D641" s="150"/>
      <c r="E641" s="152"/>
      <c r="F641" s="306"/>
      <c r="G641" s="306"/>
      <c r="H641" s="306"/>
    </row>
    <row r="642" spans="2:5" ht="11.25">
      <c r="B642" s="150"/>
      <c r="C642" s="150"/>
      <c r="D642" s="150"/>
      <c r="E642" s="151"/>
    </row>
    <row r="643" spans="2:5" ht="11.25">
      <c r="B643" s="150"/>
      <c r="C643" s="150"/>
      <c r="D643" s="150"/>
      <c r="E643" s="152"/>
    </row>
    <row r="644" spans="2:5" ht="11.25">
      <c r="B644" s="150"/>
      <c r="C644" s="150"/>
      <c r="D644" s="150"/>
      <c r="E644" s="152"/>
    </row>
    <row r="645" spans="2:5" ht="11.25">
      <c r="B645" s="150"/>
      <c r="C645" s="150"/>
      <c r="D645" s="150"/>
      <c r="E645" s="152"/>
    </row>
    <row r="646" spans="2:5" ht="11.25">
      <c r="B646" s="150"/>
      <c r="C646" s="150"/>
      <c r="D646" s="150"/>
      <c r="E646" s="152"/>
    </row>
    <row r="647" spans="2:5" ht="11.25">
      <c r="B647" s="150"/>
      <c r="C647" s="150"/>
      <c r="D647" s="150"/>
      <c r="E647" s="152"/>
    </row>
    <row r="648" spans="2:5" ht="11.25">
      <c r="B648" s="150"/>
      <c r="C648" s="150"/>
      <c r="D648" s="150"/>
      <c r="E648" s="152"/>
    </row>
    <row r="649" spans="2:5" ht="11.25">
      <c r="B649" s="150"/>
      <c r="C649" s="150"/>
      <c r="D649" s="150"/>
      <c r="E649" s="152"/>
    </row>
    <row r="650" spans="2:5" ht="11.25">
      <c r="B650" s="150"/>
      <c r="C650" s="150"/>
      <c r="D650" s="150"/>
      <c r="E650" s="152"/>
    </row>
    <row r="651" spans="2:5" ht="11.25">
      <c r="B651" s="150"/>
      <c r="C651" s="150"/>
      <c r="D651" s="150"/>
      <c r="E651" s="152"/>
    </row>
    <row r="652" spans="2:5" ht="11.25">
      <c r="B652" s="150"/>
      <c r="C652" s="150"/>
      <c r="D652" s="150"/>
      <c r="E652" s="151"/>
    </row>
    <row r="653" spans="2:5" ht="11.25">
      <c r="B653" s="150"/>
      <c r="C653" s="150"/>
      <c r="D653" s="150"/>
      <c r="E653" s="151"/>
    </row>
    <row r="654" spans="2:5" ht="11.25">
      <c r="B654" s="150"/>
      <c r="C654" s="150"/>
      <c r="D654" s="150"/>
      <c r="E654" s="152"/>
    </row>
    <row r="655" spans="2:5" ht="11.25">
      <c r="B655" s="150"/>
      <c r="C655" s="150"/>
      <c r="D655" s="150"/>
      <c r="E655" s="152"/>
    </row>
    <row r="656" spans="2:5" ht="11.25">
      <c r="B656" s="150"/>
      <c r="C656" s="150"/>
      <c r="D656" s="150"/>
      <c r="E656" s="152"/>
    </row>
    <row r="657" spans="2:5" ht="11.25">
      <c r="B657" s="150"/>
      <c r="C657" s="150"/>
      <c r="D657" s="150"/>
      <c r="E657" s="151"/>
    </row>
    <row r="658" spans="2:5" ht="11.25">
      <c r="B658" s="150"/>
      <c r="C658" s="150"/>
      <c r="D658" s="150"/>
      <c r="E658" s="152"/>
    </row>
    <row r="659" spans="2:4" ht="11.25">
      <c r="B659" s="153"/>
      <c r="C659" s="153"/>
      <c r="D659" s="153"/>
    </row>
    <row r="663" ht="11.25">
      <c r="E663" s="307"/>
    </row>
  </sheetData>
  <sheetProtection/>
  <mergeCells count="23">
    <mergeCell ref="A11:A14"/>
    <mergeCell ref="A98:E98"/>
    <mergeCell ref="A97:E97"/>
    <mergeCell ref="A639:E639"/>
    <mergeCell ref="C11:C14"/>
    <mergeCell ref="B11:B14"/>
    <mergeCell ref="A41:E41"/>
    <mergeCell ref="A15:E15"/>
    <mergeCell ref="A31:E31"/>
    <mergeCell ref="A59:E59"/>
    <mergeCell ref="A590:E590"/>
    <mergeCell ref="A471:E471"/>
    <mergeCell ref="A168:E168"/>
    <mergeCell ref="G11:G14"/>
    <mergeCell ref="H11:H14"/>
    <mergeCell ref="A9:H9"/>
    <mergeCell ref="A600:E600"/>
    <mergeCell ref="F11:F14"/>
    <mergeCell ref="A353:E353"/>
    <mergeCell ref="A566:E566"/>
    <mergeCell ref="E11:E14"/>
    <mergeCell ref="A331:E331"/>
    <mergeCell ref="D11:D14"/>
  </mergeCells>
  <printOptions/>
  <pageMargins left="0.3937007874015748" right="0.1968503937007874" top="0.17" bottom="0.15748031496062992" header="0.17" footer="0.15748031496062992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F56"/>
  <sheetViews>
    <sheetView tabSelected="1" zoomScaleSheetLayoutView="115" zoomScalePageLayoutView="0" workbookViewId="0" topLeftCell="A1">
      <pane ySplit="11" topLeftCell="BM12" activePane="bottomLeft" state="frozen"/>
      <selection pane="topLeft" activeCell="A1" sqref="A1"/>
      <selection pane="bottomLeft" activeCell="I53" sqref="I53"/>
    </sheetView>
  </sheetViews>
  <sheetFormatPr defaultColWidth="9.00390625" defaultRowHeight="12.75"/>
  <cols>
    <col min="1" max="1" width="70.375" style="308" customWidth="1"/>
    <col min="2" max="2" width="13.125" style="308" customWidth="1"/>
    <col min="3" max="3" width="13.625" style="308" customWidth="1"/>
    <col min="4" max="4" width="14.25390625" style="309" customWidth="1"/>
    <col min="5" max="5" width="13.25390625" style="308" customWidth="1"/>
    <col min="6" max="6" width="10.375" style="308" bestFit="1" customWidth="1"/>
    <col min="7" max="16384" width="8.00390625" style="308" customWidth="1"/>
  </cols>
  <sheetData>
    <row r="1" ht="12.75"/>
    <row r="2" ht="12.75"/>
    <row r="3" ht="12.75"/>
    <row r="4" ht="21.75" customHeight="1"/>
    <row r="5" ht="21" customHeight="1"/>
    <row r="6" spans="1:5" ht="17.25" customHeight="1">
      <c r="A6" s="310" t="s">
        <v>173</v>
      </c>
      <c r="B6" s="310"/>
      <c r="C6" s="310"/>
      <c r="D6" s="310"/>
      <c r="E6" s="310"/>
    </row>
    <row r="7" spans="1:4" ht="12.75" customHeight="1">
      <c r="A7" s="311"/>
      <c r="B7" s="311"/>
      <c r="C7" s="311"/>
      <c r="D7" s="311"/>
    </row>
    <row r="8" spans="1:5" ht="12" customHeight="1">
      <c r="A8" s="312"/>
      <c r="E8" s="313" t="s">
        <v>174</v>
      </c>
    </row>
    <row r="9" spans="1:5" ht="16.5" customHeight="1">
      <c r="A9" s="314" t="s">
        <v>175</v>
      </c>
      <c r="B9" s="314" t="s">
        <v>176</v>
      </c>
      <c r="C9" s="314" t="s">
        <v>177</v>
      </c>
      <c r="D9" s="314"/>
      <c r="E9" s="314"/>
    </row>
    <row r="10" spans="1:5" s="317" customFormat="1" ht="24" customHeight="1">
      <c r="A10" s="315"/>
      <c r="B10" s="315"/>
      <c r="C10" s="316" t="s">
        <v>178</v>
      </c>
      <c r="D10" s="316" t="s">
        <v>179</v>
      </c>
      <c r="E10" s="316" t="s">
        <v>180</v>
      </c>
    </row>
    <row r="11" spans="1:5" s="319" customFormat="1" ht="14.25" customHeight="1">
      <c r="A11" s="318">
        <v>1</v>
      </c>
      <c r="B11" s="318">
        <v>2</v>
      </c>
      <c r="C11" s="318">
        <v>3</v>
      </c>
      <c r="D11" s="318">
        <v>4</v>
      </c>
      <c r="E11" s="318">
        <v>5</v>
      </c>
    </row>
    <row r="12" spans="1:5" s="323" customFormat="1" ht="34.5" customHeight="1">
      <c r="A12" s="320" t="s">
        <v>181</v>
      </c>
      <c r="B12" s="321">
        <f>C12+D12+E12</f>
        <v>7728.8</v>
      </c>
      <c r="C12" s="321">
        <f>7214.3+14.5</f>
        <v>7228.8</v>
      </c>
      <c r="D12" s="321">
        <f>300+50+150</f>
        <v>500</v>
      </c>
      <c r="E12" s="322"/>
    </row>
    <row r="13" spans="1:5" s="323" customFormat="1" ht="56.25" customHeight="1">
      <c r="A13" s="324" t="s">
        <v>182</v>
      </c>
      <c r="B13" s="321">
        <f aca="true" t="shared" si="0" ref="B13:B22">C13</f>
        <v>9960</v>
      </c>
      <c r="C13" s="325">
        <f>C14+C15+C16+C17+C18+C19+C20+C21+C22</f>
        <v>9960</v>
      </c>
      <c r="D13" s="325">
        <f>D14+D15+D16+D17+D18+D19+D20+D21+D22</f>
        <v>0</v>
      </c>
      <c r="E13" s="325">
        <f>E14+E15+E16+E17+E18+E19+E20+E21+E22</f>
        <v>0</v>
      </c>
    </row>
    <row r="14" spans="1:5" s="323" customFormat="1" ht="38.25">
      <c r="A14" s="326" t="s">
        <v>183</v>
      </c>
      <c r="B14" s="327">
        <f t="shared" si="0"/>
        <v>834.2</v>
      </c>
      <c r="C14" s="328">
        <v>834.2</v>
      </c>
      <c r="D14" s="321"/>
      <c r="E14" s="322"/>
    </row>
    <row r="15" spans="1:5" s="323" customFormat="1" ht="38.25">
      <c r="A15" s="326" t="s">
        <v>184</v>
      </c>
      <c r="B15" s="327">
        <f t="shared" si="0"/>
        <v>1251.9</v>
      </c>
      <c r="C15" s="328">
        <v>1251.9</v>
      </c>
      <c r="D15" s="321"/>
      <c r="E15" s="322"/>
    </row>
    <row r="16" spans="1:5" s="323" customFormat="1" ht="38.25">
      <c r="A16" s="326" t="s">
        <v>185</v>
      </c>
      <c r="B16" s="327">
        <f t="shared" si="0"/>
        <v>470</v>
      </c>
      <c r="C16" s="328">
        <v>470</v>
      </c>
      <c r="D16" s="321"/>
      <c r="E16" s="322"/>
    </row>
    <row r="17" spans="1:5" s="323" customFormat="1" ht="38.25">
      <c r="A17" s="326" t="s">
        <v>186</v>
      </c>
      <c r="B17" s="327">
        <f t="shared" si="0"/>
        <v>1132.5</v>
      </c>
      <c r="C17" s="328">
        <v>1132.5</v>
      </c>
      <c r="D17" s="321"/>
      <c r="E17" s="322"/>
    </row>
    <row r="18" spans="1:5" s="323" customFormat="1" ht="38.25">
      <c r="A18" s="326" t="s">
        <v>187</v>
      </c>
      <c r="B18" s="327">
        <f t="shared" si="0"/>
        <v>1351.7</v>
      </c>
      <c r="C18" s="328">
        <v>1351.7</v>
      </c>
      <c r="D18" s="321"/>
      <c r="E18" s="322"/>
    </row>
    <row r="19" spans="1:5" s="323" customFormat="1" ht="38.25">
      <c r="A19" s="326" t="s">
        <v>188</v>
      </c>
      <c r="B19" s="327">
        <f t="shared" si="0"/>
        <v>695.4</v>
      </c>
      <c r="C19" s="328">
        <v>695.4</v>
      </c>
      <c r="D19" s="321"/>
      <c r="E19" s="322"/>
    </row>
    <row r="20" spans="1:5" s="323" customFormat="1" ht="38.25">
      <c r="A20" s="326" t="s">
        <v>189</v>
      </c>
      <c r="B20" s="327">
        <f t="shared" si="0"/>
        <v>907.1</v>
      </c>
      <c r="C20" s="328">
        <v>907.1</v>
      </c>
      <c r="D20" s="321"/>
      <c r="E20" s="322"/>
    </row>
    <row r="21" spans="1:5" s="323" customFormat="1" ht="38.25">
      <c r="A21" s="326" t="s">
        <v>190</v>
      </c>
      <c r="B21" s="327">
        <f t="shared" si="0"/>
        <v>2133.2</v>
      </c>
      <c r="C21" s="328">
        <v>2133.2</v>
      </c>
      <c r="D21" s="321"/>
      <c r="E21" s="322"/>
    </row>
    <row r="22" spans="1:5" s="323" customFormat="1" ht="38.25">
      <c r="A22" s="326" t="s">
        <v>191</v>
      </c>
      <c r="B22" s="327">
        <f t="shared" si="0"/>
        <v>1184</v>
      </c>
      <c r="C22" s="328">
        <v>1184</v>
      </c>
      <c r="D22" s="321"/>
      <c r="E22" s="322"/>
    </row>
    <row r="23" spans="1:5" s="323" customFormat="1" ht="48" customHeight="1">
      <c r="A23" s="329" t="s">
        <v>607</v>
      </c>
      <c r="B23" s="321">
        <f>C23+D23+E23</f>
        <v>1062.5</v>
      </c>
      <c r="C23" s="325">
        <f>1042.5+20</f>
        <v>1062.5</v>
      </c>
      <c r="D23" s="321"/>
      <c r="E23" s="322"/>
    </row>
    <row r="24" spans="1:5" s="323" customFormat="1" ht="52.5" customHeight="1">
      <c r="A24" s="329" t="s">
        <v>192</v>
      </c>
      <c r="B24" s="321">
        <f>C24+D24+E24</f>
        <v>10540.7</v>
      </c>
      <c r="C24" s="325">
        <v>10540.7</v>
      </c>
      <c r="D24" s="321"/>
      <c r="E24" s="322"/>
    </row>
    <row r="25" spans="1:5" s="323" customFormat="1" ht="42" customHeight="1">
      <c r="A25" s="320" t="s">
        <v>85</v>
      </c>
      <c r="B25" s="330">
        <f>C25+D25+E25</f>
        <v>832147.9</v>
      </c>
      <c r="C25" s="330">
        <f>382345.1+2559.2+930.8-300+497.4+198</f>
        <v>386230.5</v>
      </c>
      <c r="D25" s="330">
        <f>282086.6+33728.3+11916.3+48252+2324.3</f>
        <v>378307.49999999994</v>
      </c>
      <c r="E25" s="331">
        <f>15403+52206.9</f>
        <v>67609.9</v>
      </c>
    </row>
    <row r="26" spans="1:5" s="323" customFormat="1" ht="51" customHeight="1">
      <c r="A26" s="320" t="s">
        <v>193</v>
      </c>
      <c r="B26" s="321">
        <f>C26+D26+E26</f>
        <v>5926.8</v>
      </c>
      <c r="C26" s="321">
        <f>4495.6+51.7+937.5+130</f>
        <v>5614.8</v>
      </c>
      <c r="D26" s="321">
        <f>270+42</f>
        <v>312</v>
      </c>
      <c r="E26" s="322"/>
    </row>
    <row r="27" spans="1:5" s="323" customFormat="1" ht="25.5" customHeight="1">
      <c r="A27" s="332" t="s">
        <v>194</v>
      </c>
      <c r="B27" s="321">
        <f>C27+D27</f>
        <v>153570.1</v>
      </c>
      <c r="C27" s="321">
        <f>108461.8+350+9837.1+225.5-5487.7+30</f>
        <v>113416.70000000001</v>
      </c>
      <c r="D27" s="321">
        <f>40153.4</f>
        <v>40153.4</v>
      </c>
      <c r="E27" s="322"/>
    </row>
    <row r="28" spans="1:5" s="323" customFormat="1" ht="36.75" customHeight="1">
      <c r="A28" s="333" t="s">
        <v>195</v>
      </c>
      <c r="B28" s="321">
        <f>C28</f>
        <v>310</v>
      </c>
      <c r="C28" s="325">
        <v>310</v>
      </c>
      <c r="D28" s="321"/>
      <c r="E28" s="322"/>
    </row>
    <row r="29" spans="1:5" s="323" customFormat="1" ht="35.25" customHeight="1">
      <c r="A29" s="334" t="s">
        <v>160</v>
      </c>
      <c r="B29" s="321">
        <f>C29+D29+E29</f>
        <v>14630.099999999999</v>
      </c>
      <c r="C29" s="325">
        <f>9848.2+175+444.8+500+537.4</f>
        <v>11505.4</v>
      </c>
      <c r="D29" s="321">
        <f>2559.7+565</f>
        <v>3124.7</v>
      </c>
      <c r="E29" s="322"/>
    </row>
    <row r="30" spans="1:5" s="323" customFormat="1" ht="51" customHeight="1">
      <c r="A30" s="334" t="s">
        <v>196</v>
      </c>
      <c r="B30" s="321">
        <f>C30+D30+E30</f>
        <v>2502</v>
      </c>
      <c r="C30" s="325">
        <f>2116+38</f>
        <v>2154</v>
      </c>
      <c r="D30" s="321">
        <v>348</v>
      </c>
      <c r="E30" s="322"/>
    </row>
    <row r="31" spans="1:5" s="323" customFormat="1" ht="45" customHeight="1">
      <c r="A31" s="334" t="s">
        <v>614</v>
      </c>
      <c r="B31" s="321">
        <f>C31+D31+E31</f>
        <v>33473</v>
      </c>
      <c r="C31" s="325">
        <f>2500+600+1300+42.1+1540-2365+7398+500+800</f>
        <v>12315.1</v>
      </c>
      <c r="D31" s="321">
        <f>2400+20652.3-1894.4</f>
        <v>21157.899999999998</v>
      </c>
      <c r="E31" s="322"/>
    </row>
    <row r="32" spans="1:5" s="323" customFormat="1" ht="42.75" customHeight="1">
      <c r="A32" s="335" t="s">
        <v>197</v>
      </c>
      <c r="B32" s="321">
        <f>C32+D32+E32</f>
        <v>15300</v>
      </c>
      <c r="C32" s="336">
        <f>2400+900</f>
        <v>3300</v>
      </c>
      <c r="D32" s="336">
        <v>12000</v>
      </c>
      <c r="E32" s="322"/>
    </row>
    <row r="33" spans="1:5" s="323" customFormat="1" ht="52.5" customHeight="1">
      <c r="A33" s="337" t="s">
        <v>527</v>
      </c>
      <c r="B33" s="338">
        <f aca="true" t="shared" si="1" ref="B33:B44">C33+D33+E33</f>
        <v>3775.2</v>
      </c>
      <c r="C33" s="338">
        <f>1491+284.2+2000</f>
        <v>3775.2</v>
      </c>
      <c r="D33" s="321"/>
      <c r="E33" s="322"/>
    </row>
    <row r="34" spans="1:5" s="323" customFormat="1" ht="46.5" customHeight="1">
      <c r="A34" s="320" t="s">
        <v>198</v>
      </c>
      <c r="B34" s="338">
        <f>C34+D34+E34</f>
        <v>99556.6</v>
      </c>
      <c r="C34" s="321">
        <f>21000+9160+932.5+1237-262.6+1200-248-300+654.4+5345+280</f>
        <v>38998.3</v>
      </c>
      <c r="D34" s="321">
        <f>14582.9+27885+2705.8+863.6+1500-863.6+8000</f>
        <v>54673.700000000004</v>
      </c>
      <c r="E34" s="339">
        <v>5884.6</v>
      </c>
    </row>
    <row r="35" spans="1:5" s="323" customFormat="1" ht="46.5" customHeight="1">
      <c r="A35" s="320" t="s">
        <v>199</v>
      </c>
      <c r="B35" s="338">
        <f>C35+D35+E35</f>
        <v>460.1</v>
      </c>
      <c r="C35" s="321">
        <v>460.1</v>
      </c>
      <c r="D35" s="321"/>
      <c r="E35" s="322"/>
    </row>
    <row r="36" spans="1:5" s="340" customFormat="1" ht="52.5" customHeight="1">
      <c r="A36" s="320" t="s">
        <v>200</v>
      </c>
      <c r="B36" s="338">
        <f>C36+D36+E36</f>
        <v>52416.4</v>
      </c>
      <c r="C36" s="321">
        <f>C37+C38+C42+C43+C41+C40+C44+C39+C45+C46</f>
        <v>16644</v>
      </c>
      <c r="D36" s="321">
        <f>D37+D38+D42+D43+D41+D40+D44+D39+D45+D46</f>
        <v>35772.4</v>
      </c>
      <c r="E36" s="321">
        <f>E37+E38+E42+E43+E41+E40+E44+E39+E45</f>
        <v>0</v>
      </c>
    </row>
    <row r="37" spans="1:5" s="344" customFormat="1" ht="25.5" customHeight="1">
      <c r="A37" s="341" t="s">
        <v>201</v>
      </c>
      <c r="B37" s="327">
        <f t="shared" si="1"/>
        <v>15542.300000000001</v>
      </c>
      <c r="C37" s="327">
        <v>3351</v>
      </c>
      <c r="D37" s="342">
        <f>17870.4-5679.1</f>
        <v>12191.300000000001</v>
      </c>
      <c r="E37" s="343"/>
    </row>
    <row r="38" spans="1:5" s="344" customFormat="1" ht="33.75" customHeight="1">
      <c r="A38" s="345" t="s">
        <v>202</v>
      </c>
      <c r="B38" s="327">
        <f t="shared" si="1"/>
        <v>1300</v>
      </c>
      <c r="C38" s="328">
        <v>1300</v>
      </c>
      <c r="D38" s="346"/>
      <c r="E38" s="347"/>
    </row>
    <row r="39" spans="1:5" s="340" customFormat="1" ht="25.5" customHeight="1">
      <c r="A39" s="348" t="s">
        <v>203</v>
      </c>
      <c r="B39" s="327">
        <f>C39+D39+E39</f>
        <v>950</v>
      </c>
      <c r="C39" s="328">
        <v>950</v>
      </c>
      <c r="D39" s="328"/>
      <c r="E39" s="328"/>
    </row>
    <row r="40" spans="1:5" s="344" customFormat="1" ht="25.5" customHeight="1">
      <c r="A40" s="349" t="s">
        <v>204</v>
      </c>
      <c r="B40" s="327">
        <f t="shared" si="1"/>
        <v>6371</v>
      </c>
      <c r="C40" s="328">
        <f>7321-950</f>
        <v>6371</v>
      </c>
      <c r="D40" s="346"/>
      <c r="E40" s="347"/>
    </row>
    <row r="41" spans="1:5" s="344" customFormat="1" ht="25.5" customHeight="1">
      <c r="A41" s="345" t="s">
        <v>205</v>
      </c>
      <c r="B41" s="327">
        <f t="shared" si="1"/>
        <v>0</v>
      </c>
      <c r="C41" s="328">
        <f>600-600</f>
        <v>0</v>
      </c>
      <c r="D41" s="346"/>
      <c r="E41" s="347"/>
    </row>
    <row r="42" spans="1:5" s="344" customFormat="1" ht="25.5" customHeight="1">
      <c r="A42" s="345" t="s">
        <v>206</v>
      </c>
      <c r="B42" s="327">
        <f t="shared" si="1"/>
        <v>411</v>
      </c>
      <c r="C42" s="328">
        <v>280</v>
      </c>
      <c r="D42" s="346">
        <v>131</v>
      </c>
      <c r="E42" s="347"/>
    </row>
    <row r="43" spans="1:5" s="340" customFormat="1" ht="25.5" customHeight="1">
      <c r="A43" s="350" t="s">
        <v>207</v>
      </c>
      <c r="B43" s="351">
        <f t="shared" si="1"/>
        <v>18500</v>
      </c>
      <c r="C43" s="327">
        <v>2700</v>
      </c>
      <c r="D43" s="327">
        <f>10000+5800</f>
        <v>15800</v>
      </c>
      <c r="E43" s="327"/>
    </row>
    <row r="44" spans="1:5" s="340" customFormat="1" ht="25.5" customHeight="1">
      <c r="A44" s="348" t="s">
        <v>208</v>
      </c>
      <c r="B44" s="352">
        <f t="shared" si="1"/>
        <v>8512.099999999999</v>
      </c>
      <c r="C44" s="328">
        <v>862</v>
      </c>
      <c r="D44" s="328">
        <f>7500+1111.1+41.3-1002.3</f>
        <v>7650.099999999999</v>
      </c>
      <c r="E44" s="328"/>
    </row>
    <row r="45" spans="1:5" s="340" customFormat="1" ht="25.5" customHeight="1">
      <c r="A45" s="348" t="s">
        <v>209</v>
      </c>
      <c r="B45" s="352">
        <f>C45+D45+E45</f>
        <v>430</v>
      </c>
      <c r="C45" s="328">
        <f>730-300</f>
        <v>430</v>
      </c>
      <c r="D45" s="328"/>
      <c r="E45" s="328"/>
    </row>
    <row r="46" spans="1:5" s="340" customFormat="1" ht="39" customHeight="1">
      <c r="A46" s="348" t="s">
        <v>210</v>
      </c>
      <c r="B46" s="352">
        <f>C46+D46+E46</f>
        <v>400</v>
      </c>
      <c r="C46" s="328">
        <v>400</v>
      </c>
      <c r="D46" s="328"/>
      <c r="E46" s="328"/>
    </row>
    <row r="47" spans="1:5" s="323" customFormat="1" ht="45" customHeight="1">
      <c r="A47" s="353" t="s">
        <v>672</v>
      </c>
      <c r="B47" s="354">
        <f>C47+D47+E47</f>
        <v>1343</v>
      </c>
      <c r="C47" s="325">
        <v>950</v>
      </c>
      <c r="D47" s="325">
        <f>72.7+320.3</f>
        <v>393</v>
      </c>
      <c r="E47" s="355"/>
    </row>
    <row r="48" spans="1:5" s="323" customFormat="1" ht="44.25" customHeight="1">
      <c r="A48" s="353" t="s">
        <v>629</v>
      </c>
      <c r="B48" s="321">
        <f>C48+D48</f>
        <v>2628.2</v>
      </c>
      <c r="C48" s="325">
        <f>1664.1+875-72.1</f>
        <v>2467</v>
      </c>
      <c r="D48" s="325">
        <v>161.2</v>
      </c>
      <c r="E48" s="355"/>
    </row>
    <row r="49" spans="1:5" s="340" customFormat="1" ht="48" customHeight="1">
      <c r="A49" s="356" t="s">
        <v>561</v>
      </c>
      <c r="B49" s="325">
        <f>C49+D49+E49</f>
        <v>35486.399999999994</v>
      </c>
      <c r="C49" s="325">
        <f>6110+20844.1+300-1062+665+72.1+1233.1</f>
        <v>28162.299999999996</v>
      </c>
      <c r="D49" s="325">
        <v>7324.1</v>
      </c>
      <c r="E49" s="325"/>
    </row>
    <row r="50" spans="1:5" s="340" customFormat="1" ht="57" customHeight="1">
      <c r="A50" s="356" t="s">
        <v>153</v>
      </c>
      <c r="B50" s="354">
        <f>C50+D50+E50</f>
        <v>4464.1</v>
      </c>
      <c r="C50" s="354">
        <f>1000+426.9</f>
        <v>1426.9</v>
      </c>
      <c r="D50" s="325">
        <f>426.9+1008.3</f>
        <v>1435.1999999999998</v>
      </c>
      <c r="E50" s="354">
        <f>727.3+874.7</f>
        <v>1602</v>
      </c>
    </row>
    <row r="51" spans="1:5" s="340" customFormat="1" ht="49.5" customHeight="1">
      <c r="A51" s="356" t="s">
        <v>657</v>
      </c>
      <c r="B51" s="325">
        <f>C51+D51+E51</f>
        <v>200</v>
      </c>
      <c r="C51" s="325">
        <v>200</v>
      </c>
      <c r="D51" s="325"/>
      <c r="E51" s="321"/>
    </row>
    <row r="52" spans="1:6" ht="50.25" customHeight="1">
      <c r="A52" s="356" t="s">
        <v>544</v>
      </c>
      <c r="B52" s="325">
        <f>C52</f>
        <v>6246.3</v>
      </c>
      <c r="C52" s="325">
        <f>2850+2365-51.7+500-148.3+531.3+200</f>
        <v>6246.3</v>
      </c>
      <c r="D52" s="357"/>
      <c r="E52" s="358"/>
      <c r="F52" s="340"/>
    </row>
    <row r="53" spans="1:5" s="340" customFormat="1" ht="51" customHeight="1">
      <c r="A53" s="353" t="s">
        <v>558</v>
      </c>
      <c r="B53" s="325">
        <f>C53+D53</f>
        <v>2443.7</v>
      </c>
      <c r="C53" s="325">
        <f>2155+200-400-200</f>
        <v>1755</v>
      </c>
      <c r="D53" s="325">
        <v>688.7</v>
      </c>
      <c r="E53" s="325"/>
    </row>
    <row r="54" spans="1:5" s="340" customFormat="1" ht="33" customHeight="1">
      <c r="A54" s="353" t="s">
        <v>211</v>
      </c>
      <c r="B54" s="325">
        <f>C54+D54+E54</f>
        <v>19595.699999999997</v>
      </c>
      <c r="C54" s="325">
        <f>190.4+5707.4</f>
        <v>5897.799999999999</v>
      </c>
      <c r="D54" s="325">
        <f>8741.5-5707.4</f>
        <v>3034.1000000000004</v>
      </c>
      <c r="E54" s="325">
        <f>4956.4+5707.4</f>
        <v>10663.8</v>
      </c>
    </row>
    <row r="55" spans="1:5" s="340" customFormat="1" ht="51" customHeight="1">
      <c r="A55" s="353" t="s">
        <v>212</v>
      </c>
      <c r="B55" s="325">
        <f>C55+D55+E55</f>
        <v>16840.4</v>
      </c>
      <c r="C55" s="325">
        <f>539.9+1220.1</f>
        <v>1760</v>
      </c>
      <c r="D55" s="325">
        <v>1857.9</v>
      </c>
      <c r="E55" s="325">
        <v>13222.5</v>
      </c>
    </row>
    <row r="56" spans="1:5" s="361" customFormat="1" ht="23.25" customHeight="1">
      <c r="A56" s="359" t="s">
        <v>213</v>
      </c>
      <c r="B56" s="360">
        <f>B32+B23+B24+B26+B33+B34+B25+B27+B12+B47+B29+B31+B49+B36+B50+B48+B13+B51+B52+B53+B28+B30+B35+B55+B54</f>
        <v>1332608</v>
      </c>
      <c r="C56" s="360">
        <f>C32+C23+C24+C26+C33+C34+C25+C27+C12+C47+C29+C31+C49+C36+C50+C48+C13+C51+C52+C53+C28+C30+C35+C55+C54</f>
        <v>672381.4000000001</v>
      </c>
      <c r="D56" s="360">
        <f>D32+D23+D24+D26+D33+D34+D25+D27+D12+D47+D29+D31+D49+D36+D50+D48+D13+D51+D52+D53+D28+D30+D35+D55+D54</f>
        <v>561243.7999999998</v>
      </c>
      <c r="E56" s="360">
        <f>E32+E23+E24+E26+E33+E34+E25+E27+E12+E47+E29+E31+E49+E36+E50+E48+E13+E51+E52+E53+E28+E30+E35+E55+E54</f>
        <v>98982.8</v>
      </c>
    </row>
  </sheetData>
  <sheetProtection/>
  <mergeCells count="5">
    <mergeCell ref="A6:E6"/>
    <mergeCell ref="A7:D7"/>
    <mergeCell ref="C9:E9"/>
    <mergeCell ref="A9:A10"/>
    <mergeCell ref="B9:B10"/>
  </mergeCells>
  <printOptions/>
  <pageMargins left="0.5511811023622047" right="0.2362204724409449" top="0.4330708661417323" bottom="0.4330708661417323" header="0.4330708661417323" footer="0.15748031496062992"/>
  <pageSetup horizontalDpi="600" verticalDpi="600" orientation="portrait" paperSize="9" scale="73" r:id="rId4"/>
  <rowBreaks count="1" manualBreakCount="1">
    <brk id="87" max="255" man="1"/>
  </rowBreaks>
  <colBreaks count="1" manualBreakCount="1">
    <brk id="5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Милохина В.В.</dc:creator>
  <cp:keywords/>
  <dc:description/>
  <cp:lastModifiedBy>Пользователь</cp:lastModifiedBy>
  <cp:lastPrinted>2013-11-01T06:17:45Z</cp:lastPrinted>
  <dcterms:created xsi:type="dcterms:W3CDTF">2007-10-29T08:11:17Z</dcterms:created>
  <dcterms:modified xsi:type="dcterms:W3CDTF">2013-11-28T11:46:19Z</dcterms:modified>
  <cp:category/>
  <cp:version/>
  <cp:contentType/>
  <cp:contentStatus/>
</cp:coreProperties>
</file>