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Z_208EBE93_B892_4120_96D4_ED63CF7FB1D0_.wvu.Cols" localSheetId="4" hidden="1">'Приложение 5'!$F:$F</definedName>
    <definedName name="Z_208EBE93_B892_4120_96D4_ED63CF7FB1D0_.wvu.Cols" localSheetId="5" hidden="1">'Приложение 6'!$F:$F</definedName>
    <definedName name="Z_4CF97914_2EC8_416F_B183_7F2E5BF124CA_.wvu.Cols" localSheetId="2" hidden="1">'Приложение 3'!$E:$E</definedName>
    <definedName name="Z_566DB8CC_5F1A_4C19_8019_7E882218C6E5_.wvu.PrintTitles" localSheetId="2" hidden="1">'Приложение 3'!$6:$9</definedName>
    <definedName name="Z_566DB8CC_5F1A_4C19_8019_7E882218C6E5_.wvu.PrintTitles" localSheetId="3" hidden="1">'Приложение 4'!$6:$9</definedName>
    <definedName name="Z_566DB8CC_5F1A_4C19_8019_7E882218C6E5_.wvu.Rows" localSheetId="2" hidden="1">'Приложение 3'!#REF!</definedName>
    <definedName name="Z_566DB8CC_5F1A_4C19_8019_7E882218C6E5_.wvu.Rows" localSheetId="3" hidden="1">'Приложение 4'!#REF!</definedName>
    <definedName name="Z_5BF80DB7_5490_4B96_948E_739510D30FEA_.wvu.Cols" localSheetId="2" hidden="1">'Приложение 3'!$E:$E</definedName>
    <definedName name="Z_5BF80DB7_5490_4B96_948E_739510D30FEA_.wvu.Cols" localSheetId="3" hidden="1">'Приложение 4'!$E:$E</definedName>
    <definedName name="Z_5BF80DB7_5490_4B96_948E_739510D30FEA_.wvu.Cols" localSheetId="4" hidden="1">'Приложение 5'!$F:$F</definedName>
    <definedName name="Z_5BF80DB7_5490_4B96_948E_739510D30FEA_.wvu.Cols" localSheetId="5" hidden="1">'Приложение 6'!$F:$F</definedName>
    <definedName name="Z_5BF80DB7_5490_4B96_948E_739510D30FEA_.wvu.Rows" localSheetId="2" hidden="1">'Приложение 3'!#REF!</definedName>
    <definedName name="Z_5BF80DB7_5490_4B96_948E_739510D30FEA_.wvu.Rows" localSheetId="3" hidden="1">'Приложение 4'!#REF!</definedName>
    <definedName name="Z_6CB4C890_C430_4969_9DCE_CC68F9740FD7_.wvu.PrintArea" localSheetId="3" hidden="1">'Приложение 4'!$A$1:$E$580</definedName>
    <definedName name="Z_6CB4C890_C430_4969_9DCE_CC68F9740FD7_.wvu.PrintArea" localSheetId="5" hidden="1">'Приложение 6'!$A$1:$F$623</definedName>
    <definedName name="_xlnm.Print_Titles" localSheetId="0">'Приложение 1'!$9:$9</definedName>
    <definedName name="_xlnm.Print_Titles" localSheetId="1">'Приложение 2'!$10:$10</definedName>
    <definedName name="_xlnm.Print_Area" localSheetId="0">'Приложение 1'!$A$1:$C$35</definedName>
    <definedName name="_xlnm.Print_Area" localSheetId="1">'Приложение 2'!$A$1:$D$36</definedName>
    <definedName name="_xlnm.Print_Area" localSheetId="2">'Приложение 3'!$A$1:$G$620</definedName>
    <definedName name="_xlnm.Print_Area" localSheetId="3">'Приложение 4'!$A$1:$F$580</definedName>
    <definedName name="_xlnm.Print_Area" localSheetId="4">'Приложение 5'!$A$1:$H$662</definedName>
    <definedName name="_xlnm.Print_Area" localSheetId="5">'Приложение 6'!$A$1:$G$623</definedName>
  </definedNames>
  <calcPr fullCalcOnLoad="1"/>
</workbook>
</file>

<file path=xl/sharedStrings.xml><?xml version="1.0" encoding="utf-8"?>
<sst xmlns="http://schemas.openxmlformats.org/spreadsheetml/2006/main" count="9271" uniqueCount="519">
  <si>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</si>
  <si>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</si>
  <si>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</si>
  <si>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</si>
  <si>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</si>
  <si>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</si>
  <si>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</si>
  <si>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</si>
  <si>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</si>
  <si>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</si>
  <si>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</si>
  <si>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</si>
  <si>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</si>
  <si>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</si>
  <si>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</si>
  <si>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</si>
  <si>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</si>
  <si>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</si>
  <si>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</si>
  <si>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</si>
  <si>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</si>
  <si>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</si>
  <si>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</si>
  <si>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</si>
  <si>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</si>
  <si>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</si>
  <si>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</si>
  <si>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</si>
  <si>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</si>
  <si>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</si>
  <si>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</si>
  <si>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</si>
  <si>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</si>
  <si>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</si>
  <si>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</si>
  <si>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</si>
  <si>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</si>
  <si>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</si>
  <si>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</si>
  <si>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</si>
  <si>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</si>
  <si>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</si>
  <si>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</si>
  <si>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</si>
  <si>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</si>
  <si>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</si>
  <si>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</si>
  <si>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</si>
  <si>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</si>
  <si>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</si>
  <si>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</si>
  <si>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</si>
  <si>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</si>
  <si>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</si>
  <si>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</si>
  <si>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</si>
  <si>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</si>
  <si>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муниципального образования "Котлас" </t>
  </si>
  <si>
    <t>на плановый период 2015 и 2016 годов</t>
  </si>
  <si>
    <t>2015 год,       тыс.руб.</t>
  </si>
  <si>
    <t>2016 год,       тыс.руб.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</si>
  <si>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2014 год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</si>
  <si>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</si>
  <si>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</si>
  <si>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</si>
  <si>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</si>
  <si>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</si>
  <si>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</si>
  <si>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</si>
  <si>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</si>
  <si>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</si>
  <si>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</si>
  <si>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</si>
  <si>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41 0 0000</t>
  </si>
  <si>
    <t>Обеспечение функционирования Главы муниципального образования "Котлас" и администрации муниципального образования "Котлас"</t>
  </si>
  <si>
    <t>41 1 0000</t>
  </si>
  <si>
    <t>Глава муниципального образования "Котлас"</t>
  </si>
  <si>
    <t>41 1 8001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</si>
  <si>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</si>
  <si>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</si>
  <si>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</si>
  <si>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</si>
  <si>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</si>
  <si>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</si>
  <si>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</si>
  <si>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</si>
  <si>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</si>
  <si>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</si>
  <si>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</si>
  <si>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</si>
  <si>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</si>
  <si>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</si>
  <si>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</si>
  <si>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</si>
  <si>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</si>
  <si>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</si>
  <si>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</si>
  <si>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</si>
  <si>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</si>
  <si>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</si>
  <si>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</si>
  <si>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</si>
  <si>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</si>
  <si>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</si>
  <si>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</si>
  <si>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</si>
  <si>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48 0 0000</t>
  </si>
  <si>
    <t>Возмещение расходов депутатов Архангельского областного Собрания депутатов в избирательных округах</t>
  </si>
  <si>
    <t>48 0 7892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</si>
  <si>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</si>
  <si>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</si>
  <si>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</si>
  <si>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</si>
  <si>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</si>
  <si>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</si>
  <si>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22 1 7868</t>
  </si>
  <si>
    <t>Осуществление государственных полномочий в сфере административных правонарушений</t>
  </si>
  <si>
    <t>22 1 8001</t>
  </si>
  <si>
    <t>41 2 0000</t>
  </si>
  <si>
    <t>администрация муниципального образования "Котлас"</t>
  </si>
  <si>
    <t>41 2 7867</t>
  </si>
  <si>
    <t>Осуществление государственных полномочий по созданию  комиссий по делам несовершеннолетних и защите их прав</t>
  </si>
  <si>
    <t>41 2 7868</t>
  </si>
  <si>
    <t>41 2 8001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</si>
  <si>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</si>
  <si>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</si>
  <si>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</si>
  <si>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</si>
  <si>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</si>
  <si>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</si>
  <si>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</si>
  <si>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</si>
  <si>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</si>
  <si>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</si>
  <si>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</si>
  <si>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</si>
  <si>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</si>
  <si>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</si>
  <si>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</si>
  <si>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</si>
  <si>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</si>
  <si>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</si>
  <si>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02 0 0000</t>
  </si>
  <si>
    <t>Муниципальная программа муниципального образования "Котлас" "Котлас культурный на 2014-2018 годы"</t>
  </si>
  <si>
    <t>02 0 8005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</si>
  <si>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</si>
  <si>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</si>
  <si>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</si>
  <si>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</si>
  <si>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</si>
  <si>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02 0 8006</t>
  </si>
  <si>
    <t>Укрепление материально-технической базы учреждений</t>
  </si>
  <si>
    <t>Субсидии бюджетным учреждениям</t>
  </si>
  <si>
    <t>06 0 0000</t>
  </si>
  <si>
    <t>Муниципальная программа муниципального образования "Котлас" "Социальная поддержка отдельных категорий населения муниципального образования "Котлас" на 2014-2018 годы"</t>
  </si>
  <si>
    <t xml:space="preserve">06 0 7846 </t>
  </si>
  <si>
    <t>Формирование доступной среды для инвалидов в муниципальных районах и городских округах Архангельской области</t>
  </si>
  <si>
    <t>06 0 8062</t>
  </si>
  <si>
    <t>Формирование доступной среды для инвалидов в МО "Котлас"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</si>
  <si>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</si>
  <si>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</si>
  <si>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</si>
  <si>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</si>
  <si>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</si>
  <si>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</si>
  <si>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</si>
  <si>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</si>
  <si>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08 0 8081</t>
  </si>
  <si>
    <t>Мероприятия по развитию информационной политики</t>
  </si>
  <si>
    <t>21 0 8213</t>
  </si>
  <si>
    <t>Расходы на исполнение актов судебных органов и выплат финансовых санкций по обязательствам МО "Котлас"</t>
  </si>
  <si>
    <t>830</t>
  </si>
  <si>
    <t>Исполнение судебных актов</t>
  </si>
  <si>
    <t>25 0 0000</t>
  </si>
  <si>
    <t>Муниципальная программа "Благоустройство и охрана окружающей среды МО "Котлас" на 2014-2018 годы"</t>
  </si>
  <si>
    <t>25 0 8251</t>
  </si>
  <si>
    <t>Реализация мероприятий в сфере организации общественных работ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</si>
  <si>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</si>
  <si>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</si>
  <si>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</si>
  <si>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</si>
  <si>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</si>
  <si>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</si>
  <si>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</si>
  <si>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</si>
  <si>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</si>
  <si>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</si>
  <si>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</si>
  <si>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</si>
  <si>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29 0 8292</t>
  </si>
  <si>
    <t>Расходы на обеспечение жилыми помещениями граждан признанных нуждающимися в улучшении жилищных условий на основании решений суда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</si>
  <si>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</si>
  <si>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</si>
  <si>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</si>
  <si>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</si>
  <si>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32 0 0000</t>
  </si>
  <si>
    <t>Муниципальная программа муниципального образования "Котлас" "Содержание муниципального имущества МО "Котлас" на 2014 - 2018 годы"</t>
  </si>
  <si>
    <t>32 0 8321</t>
  </si>
  <si>
    <t>Мероприятия по содержанию муниципального имущества</t>
  </si>
  <si>
    <t>36 0 0000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</si>
  <si>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</si>
  <si>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36 0 8361</t>
  </si>
  <si>
    <t>Мероприятия в сфере охраны труда</t>
  </si>
  <si>
    <t>37 0 0000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</si>
  <si>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</t>
  </si>
  <si>
    <t>37 0 8371</t>
  </si>
  <si>
    <t>Мероприятия по ремонту жилых помещений ветеранов ВОВ</t>
  </si>
  <si>
    <t>43 0 0000</t>
  </si>
  <si>
    <t>Обеспечение деятельности Комитета по управлению имуществом администрации муниципального образования "Котлас"</t>
  </si>
  <si>
    <t>43 0 8001</t>
  </si>
  <si>
    <t>44 0 0000</t>
  </si>
  <si>
    <t>Обеспечение деятельности Управления экономического развития администрации муниципального образования "Котлас"</t>
  </si>
  <si>
    <t>44 0 7870</t>
  </si>
  <si>
    <t>Осуществление государственных полномочий по  формированию торгового реестра</t>
  </si>
  <si>
    <t>44 0 7871</t>
  </si>
  <si>
    <t>Осуществление государственных полномочий в сфере охраны труда</t>
  </si>
  <si>
    <t>44 0 8001</t>
  </si>
  <si>
    <t>45 0 0000</t>
  </si>
  <si>
    <t>Обеспечение деятельности Управления по социальным вопросам администрации муниципального образования "Котлас"</t>
  </si>
  <si>
    <t>45 0 7866</t>
  </si>
  <si>
    <t>Осуществление государственных полномочий по организации и осуществлению деятельности по опеке и попечительству</t>
  </si>
  <si>
    <t>45 0 7876</t>
  </si>
  <si>
    <t>Осуществление государственных полномочий по присвоению спортивных разрядов</t>
  </si>
  <si>
    <t>45 0 8001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</si>
  <si>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</si>
  <si>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</si>
  <si>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</si>
  <si>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</si>
  <si>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</si>
  <si>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</si>
  <si>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09 0 8005</t>
  </si>
  <si>
    <t xml:space="preserve">09 0 8005 </t>
  </si>
  <si>
    <t>110</t>
  </si>
  <si>
    <t>Расходы на выплату персоналу казенных учреждений</t>
  </si>
  <si>
    <t>09 0 8091</t>
  </si>
  <si>
    <t>Предупреждение и ликвидация последствий чрезвычайных ситуаций, защита населения и территории от чрезвычайных ситуаций природного и техногенного характера, гражданская оборона</t>
  </si>
  <si>
    <t>09 0 8092</t>
  </si>
  <si>
    <t>Обеспечение первичных мер пожарной безопасности</t>
  </si>
  <si>
    <t>09 0 8093</t>
  </si>
  <si>
    <t>Безопасность на водных объектах МО "Котлас"</t>
  </si>
  <si>
    <t>0314</t>
  </si>
  <si>
    <t>Другие вопросы в области национальной безопасности и правоохранительной деятельности</t>
  </si>
  <si>
    <t>09 0 8094</t>
  </si>
  <si>
    <t>Мероприятия по профилактике преступлений и правонарушений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</si>
  <si>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</si>
  <si>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</si>
  <si>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</si>
  <si>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</si>
  <si>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</si>
  <si>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</si>
  <si>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</si>
  <si>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</si>
  <si>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</si>
  <si>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</si>
  <si>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</si>
  <si>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</si>
  <si>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31 0 8311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</si>
  <si>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</si>
  <si>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31 0 8312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</si>
  <si>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</si>
  <si>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</si>
  <si>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</si>
  <si>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Муниципальная программа  "Благоустройство и охрана окружающей среды МО "Котлас" на 2014-2018 годы"</t>
  </si>
  <si>
    <t>25 0 7820</t>
  </si>
  <si>
    <t>Мероприятия в сфере муниципальной транспортной инфраструктуры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</si>
  <si>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</si>
  <si>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</si>
  <si>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</si>
  <si>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</si>
  <si>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</si>
  <si>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</si>
  <si>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</si>
  <si>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</si>
  <si>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</si>
  <si>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</si>
  <si>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ул.Ушинского на участке от ул.Репина до ул.Таежная (протяженность 900 м)</t>
  </si>
  <si>
    <t>26 0 8606</t>
  </si>
  <si>
    <t>Проектирование и строительство автодороги по ул.Кедрова на участке от ул.70 лет Октября до ул.Ушинского</t>
  </si>
  <si>
    <t xml:space="preserve">0409 </t>
  </si>
  <si>
    <t>0412</t>
  </si>
  <si>
    <t>Другие вопросы в национальной экономике</t>
  </si>
  <si>
    <t>04 0 0000</t>
  </si>
  <si>
    <t>Муниципальная программа муниципального образования "Котлас" "Развитие туризма на территории муниципального образования "Котлас" на 2014-2018годы"</t>
  </si>
  <si>
    <t>04 0 8041</t>
  </si>
  <si>
    <t>Мероприятия в сфере туризма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</si>
  <si>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</si>
  <si>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</si>
  <si>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</si>
  <si>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</si>
  <si>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Муниципальная поддержка Вычегодского административного округа МО "Котлас" в области национальной экономики</t>
  </si>
  <si>
    <t xml:space="preserve">0412 </t>
  </si>
  <si>
    <t>26 0 8601</t>
  </si>
  <si>
    <t>Проект территориального планирования - генплан п.Вычегодский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</si>
  <si>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</si>
  <si>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</si>
  <si>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27 0 8271</t>
  </si>
  <si>
    <t>Муниципальная поддержка субъектов малого и среднего предпринимательства</t>
  </si>
  <si>
    <t>27 08271</t>
  </si>
  <si>
    <t>33 0 0000</t>
  </si>
  <si>
    <t>Муниципальная программа муниципального образования "Котлас" "Землеустройство и землепользование на территории МО "Котлас" на 2014 - 2018 годы"</t>
  </si>
  <si>
    <t>33 0 8331</t>
  </si>
  <si>
    <t xml:space="preserve">Землеустройство и землепользование на территории МО "Котлас" </t>
  </si>
  <si>
    <t>05</t>
  </si>
  <si>
    <t>ЖИЛИЩНО-КОММУНАЛЬНОЕ ХОЗЯЙСТВО</t>
  </si>
  <si>
    <t>0501</t>
  </si>
  <si>
    <t>Жилищное хозяйство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</si>
  <si>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</si>
  <si>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</si>
  <si>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Муниципальное бюджетное учреждение "Информационный расчетный центр"  муниципального образования "Котлас""</t>
  </si>
  <si>
    <t>29 0 8005</t>
  </si>
  <si>
    <t>29 0 8291</t>
  </si>
  <si>
    <t>Мероприятия в области жилищного хозяйства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</si>
  <si>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</si>
  <si>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</si>
  <si>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</si>
  <si>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</si>
  <si>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</si>
  <si>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</si>
  <si>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</si>
  <si>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</si>
  <si>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</si>
  <si>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</si>
  <si>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</si>
  <si>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Бюджетные инвестиции в объекты капитального строительства собственности муниципальных образований</t>
  </si>
  <si>
    <t>26 0 8607</t>
  </si>
  <si>
    <t>Проектирование и строительство насосной станции III подъема водопровода у южной котельной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</si>
  <si>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</si>
  <si>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</si>
  <si>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35 0 0000</t>
  </si>
  <si>
    <t>Муниципальная программа муниципального образования "Котлас" "Предоставление субсидий на возмещение убытков по помывке в общем отделении муниципальных бань на 2014 -  2018 годы"</t>
  </si>
  <si>
    <t>35 0 8351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</si>
  <si>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</si>
  <si>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</si>
  <si>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</si>
  <si>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</si>
  <si>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а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</si>
  <si>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</si>
  <si>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</si>
  <si>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</si>
  <si>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</si>
  <si>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</si>
  <si>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</si>
  <si>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</si>
  <si>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22 3 8222</t>
  </si>
  <si>
    <t>Мероприятия по содержанию мест захоронения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</si>
  <si>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</si>
  <si>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</si>
  <si>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</si>
  <si>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</si>
  <si>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</si>
  <si>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630</t>
  </si>
  <si>
    <t>Субсидии некоммерческим организациям (за исключением государственных (муниципальных) учреждений)</t>
  </si>
  <si>
    <t>31 0 8313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</si>
  <si>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</si>
  <si>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</si>
  <si>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</si>
  <si>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46 0 0000</t>
  </si>
  <si>
    <t>Обеспечение деятельности Управления городского хозяйства администрации муниципального образования "Котлас"</t>
  </si>
  <si>
    <t>46 0 7869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</si>
  <si>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</si>
  <si>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46 0 8001</t>
  </si>
  <si>
    <t>07</t>
  </si>
  <si>
    <t>ОБРАЗОВАНИЕ</t>
  </si>
  <si>
    <t>0701</t>
  </si>
  <si>
    <t>Дошкольное образование</t>
  </si>
  <si>
    <t>01 0 0000</t>
  </si>
  <si>
    <t>Муниципальная программа муниципального образования "Котлас" "Развитие образования МО "Котлас" на 2014-2018 годы"</t>
  </si>
  <si>
    <t>01 0 7862</t>
  </si>
  <si>
    <t>Реализация  общеобразовательных программ</t>
  </si>
  <si>
    <t>01 0 8005</t>
  </si>
  <si>
    <t>01 0 8006</t>
  </si>
  <si>
    <t>01 0 8011</t>
  </si>
  <si>
    <t>Мероприятия в сфере образования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</si>
  <si>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</si>
  <si>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</si>
  <si>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</si>
  <si>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</si>
  <si>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</si>
  <si>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</si>
  <si>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</si>
  <si>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0702</t>
  </si>
  <si>
    <t>Общее образование</t>
  </si>
  <si>
    <t>620</t>
  </si>
  <si>
    <t xml:space="preserve">Субсидии автономным учреждениям </t>
  </si>
  <si>
    <t>05 0 0000</t>
  </si>
  <si>
    <t>Муниципальная программа муниципального образования "Котлас" "Спортивный город - здоровый город на 2014-2018 годы"</t>
  </si>
  <si>
    <t>05 0 8005</t>
  </si>
  <si>
    <t>05 0 8006</t>
  </si>
  <si>
    <t xml:space="preserve">05 0 8051 </t>
  </si>
  <si>
    <t>Мероприятия в области физической культуры и спорта</t>
  </si>
  <si>
    <t>Субсидии автономным учреждениям</t>
  </si>
  <si>
    <t>0707</t>
  </si>
  <si>
    <t>Молодежная политика и оздоровление детей</t>
  </si>
  <si>
    <t>01 0 7832</t>
  </si>
  <si>
    <t>Мероприятия по проведению оздоровительной кампании детей за счет средств областного бюджета</t>
  </si>
  <si>
    <t>300</t>
  </si>
  <si>
    <t>Социальное обеспечение и иные выплаты населению</t>
  </si>
  <si>
    <t>360</t>
  </si>
  <si>
    <t>Иные выплаты населению</t>
  </si>
  <si>
    <t>03 0 0000</t>
  </si>
  <si>
    <t>Муниципальная программа муниципального образования "Котлас" " Котлас Молодежный  на 2014 - 2018 годы"</t>
  </si>
  <si>
    <t>03 0 8005</t>
  </si>
  <si>
    <t>03 0 8006</t>
  </si>
  <si>
    <t>03 0 8031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</si>
  <si>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</si>
  <si>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</si>
  <si>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</si>
  <si>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</si>
  <si>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</si>
  <si>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</si>
  <si>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</si>
  <si>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08</t>
  </si>
  <si>
    <t>КУЛЬТУРА И КИНЕМАТОГРАФИЯ</t>
  </si>
  <si>
    <t>0801</t>
  </si>
  <si>
    <t xml:space="preserve">Культура </t>
  </si>
  <si>
    <t xml:space="preserve">0801 </t>
  </si>
  <si>
    <t>02 0 8021</t>
  </si>
  <si>
    <t>Мероприятия в сфере культуры на территории МО "Котлас"</t>
  </si>
  <si>
    <t xml:space="preserve">02 0 8021 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</si>
  <si>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</si>
  <si>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</si>
  <si>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</si>
  <si>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</si>
  <si>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</si>
  <si>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выборным лицам местного самоуправления, осуществлявшим свои полномочичия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</si>
  <si>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</si>
  <si>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</si>
  <si>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</si>
  <si>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</si>
  <si>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</si>
  <si>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01 0 8007</t>
  </si>
  <si>
    <t xml:space="preserve">Социальные выплаты </t>
  </si>
  <si>
    <t>Социальное обеспечение  и иные выплаты населению</t>
  </si>
  <si>
    <t>02 0 7824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</si>
  <si>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</si>
  <si>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02 0 8007</t>
  </si>
  <si>
    <t>06 0 8061</t>
  </si>
  <si>
    <t>Предоставление мер социальной поддержки отдельным категориям граждан</t>
  </si>
  <si>
    <t>29 0 7874</t>
  </si>
  <si>
    <t>Предоставление гражданам субсидий на оплату жилого помещения и коммунальных услуг</t>
  </si>
  <si>
    <t>30 0 0000</t>
  </si>
  <si>
    <t>Муниципальная программа  муниципального образования "Котлас" "Обеспечение жильем молодых семей на 2014-2018 годы"</t>
  </si>
  <si>
    <t>30 0 8301</t>
  </si>
  <si>
    <t>Реализация мероприятий по обеспечению жильем молодых семей</t>
  </si>
  <si>
    <t>Социальнные выплаты гражданам, кроме публичных нормативных социальных выплат</t>
  </si>
  <si>
    <t>31 0 7891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</si>
  <si>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</si>
  <si>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</si>
  <si>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</si>
  <si>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01 0 7865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</si>
  <si>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</si>
  <si>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06 0 5082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</si>
  <si>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</si>
  <si>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06 0 7875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</si>
  <si>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</si>
  <si>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</si>
  <si>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</si>
  <si>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06 0 7873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</si>
  <si>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</si>
  <si>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</si>
  <si>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</si>
  <si>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</si>
  <si>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</si>
  <si>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</si>
  <si>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</si>
  <si>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</si>
  <si>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</si>
  <si>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</si>
  <si>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</si>
  <si>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</si>
  <si>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</si>
  <si>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</si>
  <si>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</si>
  <si>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13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</si>
  <si>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</si>
  <si>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</si>
  <si>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</si>
  <si>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</si>
  <si>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</si>
  <si>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</si>
  <si>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</si>
  <si>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</si>
  <si>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</si>
  <si>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</si>
  <si>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плановый период 2015 и 2016 годов</t>
  </si>
  <si>
    <t>2015 год</t>
  </si>
  <si>
    <t>2016 год</t>
  </si>
  <si>
    <t xml:space="preserve">0113 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</si>
  <si>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годы"</t>
  </si>
  <si>
    <t>23 0 8231</t>
  </si>
  <si>
    <t>Комплексные технические мероприятия по энергосбережению и повышению энергетической эффективности</t>
  </si>
  <si>
    <t>26 0 8608</t>
  </si>
  <si>
    <t>Прокладка канализационного напорного коллектора от КНС 46-го лесозавода через затон Лименда</t>
  </si>
  <si>
    <t>26 0 8603</t>
  </si>
  <si>
    <t>Проектирование и строительство здания детского сада на 280 мест в г.Котласе по ул.Кедрова, стр.литер 11</t>
  </si>
  <si>
    <t>Доплаты к пенсиям  выборным лицам местного самоуправления, осуществлявшим свои полномочия на постоянной основе и вышедшим в отставку</t>
  </si>
  <si>
    <t>УСЛОВНО УТВЕРЖДАЕМЫЕ РАСХОДЫ</t>
  </si>
  <si>
    <t xml:space="preserve">Ведомственная структура расходов бюджета муниципального образования "Котлас" на 2014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</si>
  <si>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</si>
  <si>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</si>
  <si>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</si>
  <si>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</si>
  <si>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</si>
  <si>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</si>
  <si>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</si>
  <si>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 xml:space="preserve">312 </t>
  </si>
  <si>
    <t>Управление городского хозяйства администрации МО "Котлас"</t>
  </si>
  <si>
    <t>313</t>
  </si>
  <si>
    <t xml:space="preserve">Предоставление субсидий в целях возмещения затрат по помывке в общем отделении бань 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</si>
  <si>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</si>
  <si>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</si>
  <si>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МО "Котлас"</t>
  </si>
  <si>
    <t>315</t>
  </si>
  <si>
    <t>Управление по социальным вопросам администрации муниципального образования "Котлас"</t>
  </si>
  <si>
    <t>316</t>
  </si>
  <si>
    <t xml:space="preserve">Ведомственная структура расходов бюджета муниципального образования "Котлас" на плановый период 2015  и 2016 годов </t>
  </si>
  <si>
    <t>38 0 8351</t>
  </si>
  <si>
    <t>Администрация Вычегодского административного округа 
администрации муниципального образования "Котлас"</t>
  </si>
  <si>
    <t>Управление по социальным вопросам 
администрации муниципального образования "Котлас"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</si>
</sst>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"/>
    <numFmt numFmtId="190" formatCode="0.000"/>
    <numFmt numFmtId="191" formatCode="0.0E+00"/>
    <numFmt numFmtId="192" formatCode="0E+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0" fontId="3" fillId="0" borderId="3" xfId="18" applyFont="1" applyBorder="1" applyAlignment="1">
      <alignment horizontal="left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left" wrapText="1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0" fontId="3" fillId="0" borderId="2" xfId="18" applyFont="1" applyBorder="1" applyAlignment="1">
      <alignment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0" fontId="10" fillId="0" borderId="0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justify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2" fillId="0" borderId="0" xfId="20" applyFont="1" applyAlignment="1">
      <alignment horizontal="justify" vertical="center" wrapText="1"/>
      <protection/>
    </xf>
    <xf numFmtId="0" fontId="12" fillId="0" borderId="0" xfId="20" applyFont="1" applyAlignment="1">
      <alignment vertical="center" wrapText="1"/>
      <protection/>
    </xf>
    <xf numFmtId="0" fontId="13" fillId="0" borderId="0" xfId="20" applyFont="1" applyBorder="1" applyAlignment="1">
      <alignment horizontal="justify" vertical="center" wrapText="1"/>
      <protection/>
    </xf>
    <xf numFmtId="180" fontId="14" fillId="0" borderId="0" xfId="20" applyNumberFormat="1" applyFont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justify" vertical="center" wrapText="1"/>
      <protection/>
    </xf>
    <xf numFmtId="0" fontId="14" fillId="0" borderId="3" xfId="20" applyFont="1" applyBorder="1" applyAlignment="1">
      <alignment horizontal="center" vertical="center" textRotation="90" wrapText="1"/>
      <protection/>
    </xf>
    <xf numFmtId="0" fontId="14" fillId="0" borderId="3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4" fillId="0" borderId="0" xfId="20" applyFont="1" applyAlignment="1">
      <alignment horizontal="center" vertical="center" wrapText="1"/>
      <protection/>
    </xf>
    <xf numFmtId="0" fontId="14" fillId="0" borderId="4" xfId="20" applyFont="1" applyBorder="1" applyAlignment="1">
      <alignment horizontal="center" vertical="center" textRotation="90" wrapText="1"/>
      <protection/>
    </xf>
    <xf numFmtId="0" fontId="14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center" vertical="center" wrapText="1"/>
      <protection/>
    </xf>
    <xf numFmtId="49" fontId="10" fillId="2" borderId="4" xfId="20" applyNumberFormat="1" applyFont="1" applyFill="1" applyBorder="1" applyAlignment="1">
      <alignment horizontal="center" vertical="center" wrapText="1"/>
      <protection/>
    </xf>
    <xf numFmtId="0" fontId="13" fillId="2" borderId="4" xfId="20" applyFont="1" applyFill="1" applyBorder="1" applyAlignment="1">
      <alignment horizontal="justify" vertical="center" wrapText="1"/>
      <protection/>
    </xf>
    <xf numFmtId="180" fontId="10" fillId="2" borderId="4" xfId="20" applyNumberFormat="1" applyFont="1" applyFill="1" applyBorder="1" applyAlignment="1">
      <alignment horizontal="center" vertical="center" wrapText="1"/>
      <protection/>
    </xf>
    <xf numFmtId="49" fontId="10" fillId="3" borderId="4" xfId="20" applyNumberFormat="1" applyFont="1" applyFill="1" applyBorder="1" applyAlignment="1">
      <alignment horizontal="center" vertical="center" wrapText="1"/>
      <protection/>
    </xf>
    <xf numFmtId="0" fontId="13" fillId="3" borderId="4" xfId="20" applyFont="1" applyFill="1" applyBorder="1" applyAlignment="1">
      <alignment horizontal="justify" vertical="center" wrapText="1"/>
      <protection/>
    </xf>
    <xf numFmtId="180" fontId="10" fillId="3" borderId="4" xfId="20" applyNumberFormat="1" applyFont="1" applyFill="1" applyBorder="1" applyAlignment="1">
      <alignment horizontal="center" vertical="center" wrapText="1"/>
      <protection/>
    </xf>
    <xf numFmtId="49" fontId="14" fillId="4" borderId="4" xfId="20" applyNumberFormat="1" applyFont="1" applyFill="1" applyBorder="1" applyAlignment="1">
      <alignment horizontal="center" vertical="center" wrapText="1"/>
      <protection/>
    </xf>
    <xf numFmtId="49" fontId="11" fillId="4" borderId="4" xfId="20" applyNumberFormat="1" applyFont="1" applyFill="1" applyBorder="1" applyAlignment="1">
      <alignment horizontal="justify" vertical="center" wrapText="1"/>
      <protection/>
    </xf>
    <xf numFmtId="180" fontId="14" fillId="4" borderId="4" xfId="20" applyNumberFormat="1" applyFont="1" applyFill="1" applyBorder="1" applyAlignment="1">
      <alignment horizontal="center" vertical="center" wrapText="1"/>
      <protection/>
    </xf>
    <xf numFmtId="49" fontId="14" fillId="5" borderId="4" xfId="20" applyNumberFormat="1" applyFont="1" applyFill="1" applyBorder="1" applyAlignment="1">
      <alignment horizontal="center" vertical="center" wrapText="1"/>
      <protection/>
    </xf>
    <xf numFmtId="49" fontId="11" fillId="5" borderId="4" xfId="20" applyNumberFormat="1" applyFont="1" applyFill="1" applyBorder="1" applyAlignment="1">
      <alignment horizontal="justify" vertical="center" wrapText="1"/>
      <protection/>
    </xf>
    <xf numFmtId="180" fontId="14" fillId="5" borderId="4" xfId="20" applyNumberFormat="1" applyFont="1" applyFill="1" applyBorder="1" applyAlignment="1">
      <alignment horizontal="center" vertical="center" wrapText="1"/>
      <protection/>
    </xf>
    <xf numFmtId="49" fontId="14" fillId="0" borderId="4" xfId="20" applyNumberFormat="1" applyFont="1" applyFill="1" applyBorder="1" applyAlignment="1">
      <alignment horizontal="center" vertical="center" wrapText="1"/>
      <protection/>
    </xf>
    <xf numFmtId="49" fontId="11" fillId="0" borderId="4" xfId="20" applyNumberFormat="1" applyFont="1" applyFill="1" applyBorder="1" applyAlignment="1">
      <alignment horizontal="justify" vertical="center" wrapText="1"/>
      <protection/>
    </xf>
    <xf numFmtId="180" fontId="14" fillId="0" borderId="4" xfId="20" applyNumberFormat="1" applyFont="1" applyFill="1" applyBorder="1" applyAlignment="1">
      <alignment horizontal="center" vertical="center" wrapText="1"/>
      <protection/>
    </xf>
    <xf numFmtId="49" fontId="14" fillId="0" borderId="4" xfId="20" applyNumberFormat="1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justify" vertical="center" wrapText="1"/>
      <protection/>
    </xf>
    <xf numFmtId="180" fontId="14" fillId="0" borderId="4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49" fontId="11" fillId="0" borderId="4" xfId="20" applyNumberFormat="1" applyFont="1" applyBorder="1" applyAlignment="1">
      <alignment horizontal="justify" vertical="center" wrapText="1"/>
      <protection/>
    </xf>
    <xf numFmtId="0" fontId="11" fillId="5" borderId="4" xfId="20" applyFont="1" applyFill="1" applyBorder="1" applyAlignment="1">
      <alignment horizontal="justify" vertical="center" wrapText="1"/>
      <protection/>
    </xf>
    <xf numFmtId="0" fontId="11" fillId="4" borderId="4" xfId="20" applyFont="1" applyFill="1" applyBorder="1" applyAlignment="1">
      <alignment horizontal="justify" vertical="center" wrapText="1"/>
      <protection/>
    </xf>
    <xf numFmtId="180" fontId="16" fillId="0" borderId="4" xfId="20" applyNumberFormat="1" applyFont="1" applyBorder="1" applyAlignment="1">
      <alignment horizontal="center" vertical="center" wrapText="1"/>
      <protection/>
    </xf>
    <xf numFmtId="0" fontId="11" fillId="0" borderId="4" xfId="20" applyFont="1" applyFill="1" applyBorder="1" applyAlignment="1">
      <alignment horizontal="justify" vertical="center" wrapText="1"/>
      <protection/>
    </xf>
    <xf numFmtId="49" fontId="16" fillId="4" borderId="4" xfId="20" applyNumberFormat="1" applyFont="1" applyFill="1" applyBorder="1" applyAlignment="1">
      <alignment horizontal="center" vertical="center" wrapText="1"/>
      <protection/>
    </xf>
    <xf numFmtId="0" fontId="15" fillId="0" borderId="0" xfId="20" applyFont="1" applyFill="1" applyAlignment="1">
      <alignment horizontal="center" vertical="center" wrapText="1"/>
      <protection/>
    </xf>
    <xf numFmtId="49" fontId="11" fillId="5" borderId="4" xfId="20" applyNumberFormat="1" applyFont="1" applyFill="1" applyBorder="1" applyAlignment="1">
      <alignment horizontal="left" vertical="center" wrapText="1"/>
      <protection/>
    </xf>
    <xf numFmtId="49" fontId="11" fillId="0" borderId="4" xfId="20" applyNumberFormat="1" applyFont="1" applyFill="1" applyBorder="1" applyAlignment="1">
      <alignment horizontal="left" vertical="center" wrapText="1"/>
      <protection/>
    </xf>
    <xf numFmtId="49" fontId="14" fillId="6" borderId="4" xfId="20" applyNumberFormat="1" applyFont="1" applyFill="1" applyBorder="1" applyAlignment="1">
      <alignment horizontal="center" vertical="center" wrapText="1"/>
      <protection/>
    </xf>
    <xf numFmtId="49" fontId="11" fillId="6" borderId="4" xfId="20" applyNumberFormat="1" applyFont="1" applyFill="1" applyBorder="1" applyAlignment="1">
      <alignment horizontal="justify" vertical="center" wrapText="1"/>
      <protection/>
    </xf>
    <xf numFmtId="180" fontId="14" fillId="6" borderId="4" xfId="20" applyNumberFormat="1" applyFont="1" applyFill="1" applyBorder="1" applyAlignment="1">
      <alignment horizontal="center" vertical="center" wrapText="1"/>
      <protection/>
    </xf>
    <xf numFmtId="0" fontId="14" fillId="5" borderId="4" xfId="20" applyNumberFormat="1" applyFont="1" applyFill="1" applyBorder="1" applyAlignment="1">
      <alignment horizontal="center" vertical="center" wrapText="1"/>
      <protection/>
    </xf>
    <xf numFmtId="0" fontId="11" fillId="5" borderId="4" xfId="20" applyNumberFormat="1" applyFont="1" applyFill="1" applyBorder="1" applyAlignment="1">
      <alignment horizontal="justify" vertical="center" wrapText="1"/>
      <protection/>
    </xf>
    <xf numFmtId="0" fontId="14" fillId="0" borderId="4" xfId="20" applyNumberFormat="1" applyFont="1" applyFill="1" applyBorder="1" applyAlignment="1">
      <alignment horizontal="center" vertical="center" wrapText="1"/>
      <protection/>
    </xf>
    <xf numFmtId="0" fontId="11" fillId="0" borderId="4" xfId="20" applyNumberFormat="1" applyFont="1" applyFill="1" applyBorder="1" applyAlignment="1">
      <alignment horizontal="justify" vertical="center" wrapText="1"/>
      <protection/>
    </xf>
    <xf numFmtId="0" fontId="11" fillId="4" borderId="4" xfId="20" applyNumberFormat="1" applyFont="1" applyFill="1" applyBorder="1" applyAlignment="1">
      <alignment horizontal="justify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49" fontId="14" fillId="4" borderId="8" xfId="20" applyNumberFormat="1" applyFont="1" applyFill="1" applyBorder="1" applyAlignment="1">
      <alignment horizontal="center" vertical="center" wrapText="1"/>
      <protection/>
    </xf>
    <xf numFmtId="49" fontId="14" fillId="5" borderId="8" xfId="20" applyNumberFormat="1" applyFont="1" applyFill="1" applyBorder="1" applyAlignment="1">
      <alignment horizontal="center" vertical="center" wrapText="1"/>
      <protection/>
    </xf>
    <xf numFmtId="49" fontId="14" fillId="0" borderId="8" xfId="20" applyNumberFormat="1" applyFont="1" applyFill="1" applyBorder="1" applyAlignment="1">
      <alignment horizontal="center" vertical="center" wrapText="1"/>
      <protection/>
    </xf>
    <xf numFmtId="49" fontId="16" fillId="5" borderId="4" xfId="20" applyNumberFormat="1" applyFont="1" applyFill="1" applyBorder="1" applyAlignment="1">
      <alignment horizontal="center" vertical="center" wrapText="1"/>
      <protection/>
    </xf>
    <xf numFmtId="49" fontId="13" fillId="3" borderId="4" xfId="20" applyNumberFormat="1" applyFont="1" applyFill="1" applyBorder="1" applyAlignment="1">
      <alignment horizontal="justify" vertical="center" wrapText="1"/>
      <protection/>
    </xf>
    <xf numFmtId="49" fontId="13" fillId="2" borderId="4" xfId="20" applyNumberFormat="1" applyFont="1" applyFill="1" applyBorder="1" applyAlignment="1">
      <alignment horizontal="justify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3" borderId="0" xfId="20" applyFont="1" applyFill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1" fillId="3" borderId="0" xfId="20" applyFont="1" applyFill="1" applyAlignment="1">
      <alignment horizontal="center" vertical="center" wrapText="1"/>
      <protection/>
    </xf>
    <xf numFmtId="0" fontId="11" fillId="3" borderId="0" xfId="20" applyFont="1" applyFill="1" applyAlignment="1">
      <alignment horizontal="center" vertical="center" wrapText="1"/>
      <protection/>
    </xf>
    <xf numFmtId="49" fontId="11" fillId="4" borderId="4" xfId="20" applyNumberFormat="1" applyFont="1" applyFill="1" applyBorder="1" applyAlignment="1">
      <alignment vertical="center" wrapText="1"/>
      <protection/>
    </xf>
    <xf numFmtId="49" fontId="11" fillId="5" borderId="4" xfId="20" applyNumberFormat="1" applyFont="1" applyFill="1" applyBorder="1" applyAlignment="1">
      <alignment vertical="center" wrapText="1"/>
      <protection/>
    </xf>
    <xf numFmtId="49" fontId="11" fillId="0" borderId="4" xfId="20" applyNumberFormat="1" applyFont="1" applyFill="1" applyBorder="1" applyAlignment="1">
      <alignment vertical="center" wrapText="1"/>
      <protection/>
    </xf>
    <xf numFmtId="0" fontId="11" fillId="0" borderId="4" xfId="20" applyNumberFormat="1" applyFont="1" applyBorder="1" applyAlignment="1">
      <alignment horizontal="justify" vertical="center" wrapText="1"/>
      <protection/>
    </xf>
    <xf numFmtId="0" fontId="11" fillId="5" borderId="4" xfId="20" applyNumberFormat="1" applyFont="1" applyFill="1" applyBorder="1" applyAlignment="1">
      <alignment horizontal="justify" wrapText="1"/>
      <protection/>
    </xf>
    <xf numFmtId="49" fontId="13" fillId="2" borderId="4" xfId="20" applyNumberFormat="1" applyFont="1" applyFill="1" applyBorder="1" applyAlignment="1">
      <alignment horizontal="justify" vertical="center" wrapText="1"/>
      <protection/>
    </xf>
    <xf numFmtId="0" fontId="13" fillId="0" borderId="0" xfId="20" applyFont="1" applyAlignment="1">
      <alignment horizontal="center" vertical="center" wrapText="1"/>
      <protection/>
    </xf>
    <xf numFmtId="49" fontId="16" fillId="0" borderId="4" xfId="20" applyNumberFormat="1" applyFont="1" applyFill="1" applyBorder="1" applyAlignment="1">
      <alignment horizontal="center" vertical="center" wrapText="1"/>
      <protection/>
    </xf>
    <xf numFmtId="49" fontId="15" fillId="0" borderId="4" xfId="20" applyNumberFormat="1" applyFont="1" applyFill="1" applyBorder="1" applyAlignment="1">
      <alignment horizontal="justify" vertical="center" wrapText="1"/>
      <protection/>
    </xf>
    <xf numFmtId="180" fontId="16" fillId="0" borderId="4" xfId="20" applyNumberFormat="1" applyFont="1" applyFill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49" fontId="11" fillId="4" borderId="4" xfId="20" applyNumberFormat="1" applyFont="1" applyFill="1" applyBorder="1" applyAlignment="1">
      <alignment horizontal="left" vertical="center" wrapText="1"/>
      <protection/>
    </xf>
    <xf numFmtId="0" fontId="11" fillId="0" borderId="0" xfId="20" applyNumberFormat="1" applyFont="1" applyAlignment="1">
      <alignment horizontal="justify" vertical="center" wrapText="1"/>
      <protection/>
    </xf>
    <xf numFmtId="49" fontId="14" fillId="4" borderId="9" xfId="20" applyNumberFormat="1" applyFont="1" applyFill="1" applyBorder="1" applyAlignment="1">
      <alignment horizontal="center" vertical="center" wrapText="1"/>
      <protection/>
    </xf>
    <xf numFmtId="49" fontId="16" fillId="4" borderId="9" xfId="20" applyNumberFormat="1" applyFont="1" applyFill="1" applyBorder="1" applyAlignment="1">
      <alignment horizontal="center" vertical="center" wrapText="1"/>
      <protection/>
    </xf>
    <xf numFmtId="49" fontId="11" fillId="4" borderId="9" xfId="20" applyNumberFormat="1" applyFont="1" applyFill="1" applyBorder="1" applyAlignment="1">
      <alignment horizontal="justify" vertical="center" wrapText="1"/>
      <protection/>
    </xf>
    <xf numFmtId="180" fontId="14" fillId="4" borderId="10" xfId="20" applyNumberFormat="1" applyFont="1" applyFill="1" applyBorder="1" applyAlignment="1">
      <alignment horizontal="center" vertical="center" wrapText="1"/>
      <protection/>
    </xf>
    <xf numFmtId="49" fontId="14" fillId="5" borderId="9" xfId="20" applyNumberFormat="1" applyFont="1" applyFill="1" applyBorder="1" applyAlignment="1">
      <alignment horizontal="center" vertical="center" wrapText="1"/>
      <protection/>
    </xf>
    <xf numFmtId="49" fontId="11" fillId="5" borderId="9" xfId="20" applyNumberFormat="1" applyFont="1" applyFill="1" applyBorder="1" applyAlignment="1">
      <alignment horizontal="left" vertical="center" wrapText="1"/>
      <protection/>
    </xf>
    <xf numFmtId="180" fontId="14" fillId="5" borderId="10" xfId="20" applyNumberFormat="1" applyFont="1" applyFill="1" applyBorder="1" applyAlignment="1">
      <alignment horizontal="center" vertical="center" wrapText="1"/>
      <protection/>
    </xf>
    <xf numFmtId="49" fontId="14" fillId="0" borderId="9" xfId="20" applyNumberFormat="1" applyFont="1" applyFill="1" applyBorder="1" applyAlignment="1">
      <alignment horizontal="center" vertical="center" wrapText="1"/>
      <protection/>
    </xf>
    <xf numFmtId="49" fontId="11" fillId="0" borderId="9" xfId="20" applyNumberFormat="1" applyFont="1" applyFill="1" applyBorder="1" applyAlignment="1">
      <alignment horizontal="left" vertical="center" wrapText="1"/>
      <protection/>
    </xf>
    <xf numFmtId="180" fontId="14" fillId="0" borderId="10" xfId="20" applyNumberFormat="1" applyFont="1" applyFill="1" applyBorder="1" applyAlignment="1">
      <alignment horizontal="center" vertical="center" wrapText="1"/>
      <protection/>
    </xf>
    <xf numFmtId="49" fontId="11" fillId="5" borderId="9" xfId="20" applyNumberFormat="1" applyFont="1" applyFill="1" applyBorder="1" applyAlignment="1">
      <alignment horizontal="justify" vertical="center" wrapText="1"/>
      <protection/>
    </xf>
    <xf numFmtId="49" fontId="14" fillId="0" borderId="9" xfId="20" applyNumberFormat="1" applyFont="1" applyBorder="1" applyAlignment="1">
      <alignment horizontal="center" vertical="center" wrapText="1"/>
      <protection/>
    </xf>
    <xf numFmtId="49" fontId="11" fillId="0" borderId="9" xfId="20" applyNumberFormat="1" applyFont="1" applyFill="1" applyBorder="1" applyAlignment="1">
      <alignment horizontal="justify" vertical="center" wrapText="1"/>
      <protection/>
    </xf>
    <xf numFmtId="2" fontId="14" fillId="4" borderId="4" xfId="20" applyNumberFormat="1" applyFont="1" applyFill="1" applyBorder="1" applyAlignment="1">
      <alignment horizontal="center" vertical="center" wrapText="1"/>
      <protection/>
    </xf>
    <xf numFmtId="2" fontId="14" fillId="4" borderId="9" xfId="20" applyNumberFormat="1" applyFont="1" applyFill="1" applyBorder="1" applyAlignment="1">
      <alignment horizontal="center" vertical="center" wrapText="1"/>
      <protection/>
    </xf>
    <xf numFmtId="2" fontId="11" fillId="4" borderId="9" xfId="20" applyNumberFormat="1" applyFont="1" applyFill="1" applyBorder="1" applyAlignment="1">
      <alignment horizontal="justify" vertical="center" wrapText="1"/>
      <protection/>
    </xf>
    <xf numFmtId="180" fontId="14" fillId="4" borderId="9" xfId="20" applyNumberFormat="1" applyFont="1" applyFill="1" applyBorder="1" applyAlignment="1">
      <alignment horizontal="center" vertical="center" wrapText="1"/>
      <protection/>
    </xf>
    <xf numFmtId="2" fontId="14" fillId="5" borderId="4" xfId="20" applyNumberFormat="1" applyFont="1" applyFill="1" applyBorder="1" applyAlignment="1">
      <alignment horizontal="center" vertical="center" wrapText="1"/>
      <protection/>
    </xf>
    <xf numFmtId="2" fontId="14" fillId="5" borderId="9" xfId="20" applyNumberFormat="1" applyFont="1" applyFill="1" applyBorder="1" applyAlignment="1">
      <alignment horizontal="center" vertical="center" wrapText="1"/>
      <protection/>
    </xf>
    <xf numFmtId="2" fontId="11" fillId="5" borderId="9" xfId="20" applyNumberFormat="1" applyFont="1" applyFill="1" applyBorder="1" applyAlignment="1">
      <alignment horizontal="justify" vertical="center" wrapText="1"/>
      <protection/>
    </xf>
    <xf numFmtId="180" fontId="14" fillId="5" borderId="9" xfId="20" applyNumberFormat="1" applyFont="1" applyFill="1" applyBorder="1" applyAlignment="1">
      <alignment horizontal="center" vertical="center" wrapText="1"/>
      <protection/>
    </xf>
    <xf numFmtId="2" fontId="14" fillId="0" borderId="4" xfId="20" applyNumberFormat="1" applyFont="1" applyFill="1" applyBorder="1" applyAlignment="1">
      <alignment horizontal="center" vertical="center" wrapText="1"/>
      <protection/>
    </xf>
    <xf numFmtId="2" fontId="14" fillId="0" borderId="9" xfId="20" applyNumberFormat="1" applyFont="1" applyFill="1" applyBorder="1" applyAlignment="1">
      <alignment horizontal="center" vertical="center" wrapText="1"/>
      <protection/>
    </xf>
    <xf numFmtId="2" fontId="11" fillId="0" borderId="9" xfId="20" applyNumberFormat="1" applyFont="1" applyFill="1" applyBorder="1" applyAlignment="1">
      <alignment horizontal="justify" vertical="center" wrapText="1"/>
      <protection/>
    </xf>
    <xf numFmtId="180" fontId="14" fillId="0" borderId="9" xfId="20" applyNumberFormat="1" applyFont="1" applyFill="1" applyBorder="1" applyAlignment="1">
      <alignment horizontal="center" vertical="center" wrapText="1"/>
      <protection/>
    </xf>
    <xf numFmtId="2" fontId="10" fillId="3" borderId="4" xfId="20" applyNumberFormat="1" applyFont="1" applyFill="1" applyBorder="1" applyAlignment="1">
      <alignment horizontal="center" vertical="center" wrapText="1"/>
      <protection/>
    </xf>
    <xf numFmtId="2" fontId="13" fillId="3" borderId="4" xfId="20" applyNumberFormat="1" applyFont="1" applyFill="1" applyBorder="1" applyAlignment="1">
      <alignment horizontal="justify" vertical="center" wrapText="1"/>
      <protection/>
    </xf>
    <xf numFmtId="2" fontId="11" fillId="4" borderId="4" xfId="20" applyNumberFormat="1" applyFont="1" applyFill="1" applyBorder="1" applyAlignment="1">
      <alignment horizontal="justify" vertical="center" wrapText="1"/>
      <protection/>
    </xf>
    <xf numFmtId="2" fontId="11" fillId="5" borderId="4" xfId="20" applyNumberFormat="1" applyFont="1" applyFill="1" applyBorder="1" applyAlignment="1">
      <alignment horizontal="justify" vertical="center" wrapText="1"/>
      <protection/>
    </xf>
    <xf numFmtId="2" fontId="11" fillId="0" borderId="4" xfId="20" applyNumberFormat="1" applyFont="1" applyFill="1" applyBorder="1" applyAlignment="1">
      <alignment horizontal="justify" vertical="center" wrapText="1"/>
      <protection/>
    </xf>
    <xf numFmtId="0" fontId="13" fillId="0" borderId="0" xfId="20" applyFont="1" applyAlignment="1">
      <alignment horizontal="center" vertical="center" wrapText="1"/>
      <protection/>
    </xf>
    <xf numFmtId="49" fontId="13" fillId="3" borderId="4" xfId="20" applyNumberFormat="1" applyFont="1" applyFill="1" applyBorder="1" applyAlignment="1">
      <alignment horizontal="justify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0" fillId="3" borderId="4" xfId="20" applyNumberFormat="1" applyFont="1" applyFill="1" applyBorder="1" applyAlignment="1">
      <alignment horizontal="center" vertical="center" wrapText="1"/>
      <protection/>
    </xf>
    <xf numFmtId="49" fontId="14" fillId="4" borderId="10" xfId="20" applyNumberFormat="1" applyFont="1" applyFill="1" applyBorder="1" applyAlignment="1">
      <alignment horizontal="center" vertical="center" wrapText="1"/>
      <protection/>
    </xf>
    <xf numFmtId="49" fontId="11" fillId="4" borderId="10" xfId="20" applyNumberFormat="1" applyFont="1" applyFill="1" applyBorder="1" applyAlignment="1">
      <alignment horizontal="left" vertical="center" wrapText="1"/>
      <protection/>
    </xf>
    <xf numFmtId="49" fontId="14" fillId="5" borderId="10" xfId="20" applyNumberFormat="1" applyFont="1" applyFill="1" applyBorder="1" applyAlignment="1">
      <alignment horizontal="center" vertical="center" wrapText="1"/>
      <protection/>
    </xf>
    <xf numFmtId="49" fontId="11" fillId="5" borderId="10" xfId="20" applyNumberFormat="1" applyFont="1" applyFill="1" applyBorder="1" applyAlignment="1">
      <alignment horizontal="left" vertical="center" wrapText="1"/>
      <protection/>
    </xf>
    <xf numFmtId="49" fontId="14" fillId="0" borderId="10" xfId="20" applyNumberFormat="1" applyFont="1" applyFill="1" applyBorder="1" applyAlignment="1">
      <alignment horizontal="center" vertical="center" wrapText="1"/>
      <protection/>
    </xf>
    <xf numFmtId="49" fontId="11" fillId="0" borderId="10" xfId="20" applyNumberFormat="1" applyFont="1" applyFill="1" applyBorder="1" applyAlignment="1">
      <alignment horizontal="left" vertical="center" wrapText="1"/>
      <protection/>
    </xf>
    <xf numFmtId="0" fontId="13" fillId="6" borderId="0" xfId="20" applyFont="1" applyFill="1" applyAlignment="1">
      <alignment horizontal="center" vertical="center" wrapText="1"/>
      <protection/>
    </xf>
    <xf numFmtId="49" fontId="14" fillId="4" borderId="11" xfId="20" applyNumberFormat="1" applyFont="1" applyFill="1" applyBorder="1" applyAlignment="1">
      <alignment horizontal="center" vertical="center" wrapText="1"/>
      <protection/>
    </xf>
    <xf numFmtId="49" fontId="11" fillId="4" borderId="11" xfId="20" applyNumberFormat="1" applyFont="1" applyFill="1" applyBorder="1" applyAlignment="1">
      <alignment horizontal="justify" vertical="center" wrapText="1"/>
      <protection/>
    </xf>
    <xf numFmtId="180" fontId="14" fillId="4" borderId="11" xfId="20" applyNumberFormat="1" applyFont="1" applyFill="1" applyBorder="1" applyAlignment="1">
      <alignment horizontal="center" vertical="center" wrapText="1"/>
      <protection/>
    </xf>
    <xf numFmtId="49" fontId="14" fillId="5" borderId="11" xfId="20" applyNumberFormat="1" applyFont="1" applyFill="1" applyBorder="1" applyAlignment="1">
      <alignment horizontal="center" vertical="center" wrapText="1"/>
      <protection/>
    </xf>
    <xf numFmtId="49" fontId="11" fillId="5" borderId="11" xfId="20" applyNumberFormat="1" applyFont="1" applyFill="1" applyBorder="1" applyAlignment="1">
      <alignment horizontal="justify" vertical="center" wrapText="1"/>
      <protection/>
    </xf>
    <xf numFmtId="180" fontId="14" fillId="5" borderId="11" xfId="20" applyNumberFormat="1" applyFont="1" applyFill="1" applyBorder="1" applyAlignment="1">
      <alignment horizontal="center" vertical="center" wrapText="1"/>
      <protection/>
    </xf>
    <xf numFmtId="49" fontId="14" fillId="6" borderId="11" xfId="20" applyNumberFormat="1" applyFont="1" applyFill="1" applyBorder="1" applyAlignment="1">
      <alignment horizontal="center" vertical="center" wrapText="1"/>
      <protection/>
    </xf>
    <xf numFmtId="49" fontId="11" fillId="6" borderId="11" xfId="20" applyNumberFormat="1" applyFont="1" applyFill="1" applyBorder="1" applyAlignment="1">
      <alignment horizontal="justify" vertical="center" wrapText="1"/>
      <protection/>
    </xf>
    <xf numFmtId="180" fontId="14" fillId="6" borderId="11" xfId="20" applyNumberFormat="1" applyFont="1" applyFill="1" applyBorder="1" applyAlignment="1">
      <alignment horizontal="center" vertical="center" wrapText="1"/>
      <protection/>
    </xf>
    <xf numFmtId="49" fontId="10" fillId="2" borderId="11" xfId="20" applyNumberFormat="1" applyFont="1" applyFill="1" applyBorder="1" applyAlignment="1">
      <alignment horizontal="center" vertical="center" wrapText="1"/>
      <protection/>
    </xf>
    <xf numFmtId="49" fontId="13" fillId="2" borderId="11" xfId="20" applyNumberFormat="1" applyFont="1" applyFill="1" applyBorder="1" applyAlignment="1">
      <alignment horizontal="justify" vertical="center" wrapText="1"/>
      <protection/>
    </xf>
    <xf numFmtId="180" fontId="10" fillId="2" borderId="11" xfId="20" applyNumberFormat="1" applyFont="1" applyFill="1" applyBorder="1" applyAlignment="1">
      <alignment horizontal="center" vertical="center" wrapText="1"/>
      <protection/>
    </xf>
    <xf numFmtId="0" fontId="17" fillId="0" borderId="0" xfId="20" applyFont="1" applyAlignment="1">
      <alignment horizontal="center" vertical="center" wrapText="1"/>
      <protection/>
    </xf>
    <xf numFmtId="49" fontId="10" fillId="3" borderId="11" xfId="20" applyNumberFormat="1" applyFont="1" applyFill="1" applyBorder="1" applyAlignment="1">
      <alignment horizontal="center" vertical="center" wrapText="1"/>
      <protection/>
    </xf>
    <xf numFmtId="49" fontId="13" fillId="3" borderId="11" xfId="20" applyNumberFormat="1" applyFont="1" applyFill="1" applyBorder="1" applyAlignment="1">
      <alignment horizontal="justify" vertical="center" wrapText="1"/>
      <protection/>
    </xf>
    <xf numFmtId="180" fontId="10" fillId="3" borderId="11" xfId="20" applyNumberFormat="1" applyFont="1" applyFill="1" applyBorder="1" applyAlignment="1">
      <alignment horizontal="center" vertical="center" wrapText="1"/>
      <protection/>
    </xf>
    <xf numFmtId="49" fontId="14" fillId="0" borderId="11" xfId="20" applyNumberFormat="1" applyFont="1" applyFill="1" applyBorder="1" applyAlignment="1">
      <alignment horizontal="center" vertical="center" wrapText="1"/>
      <protection/>
    </xf>
    <xf numFmtId="49" fontId="11" fillId="0" borderId="11" xfId="20" applyNumberFormat="1" applyFont="1" applyFill="1" applyBorder="1" applyAlignment="1">
      <alignment horizontal="justify" vertical="center" wrapText="1"/>
      <protection/>
    </xf>
    <xf numFmtId="180" fontId="14" fillId="0" borderId="11" xfId="20" applyNumberFormat="1" applyFont="1" applyFill="1" applyBorder="1" applyAlignment="1">
      <alignment horizontal="center" vertical="center" wrapText="1"/>
      <protection/>
    </xf>
    <xf numFmtId="180" fontId="14" fillId="0" borderId="11" xfId="20" applyNumberFormat="1" applyFont="1" applyBorder="1" applyAlignment="1">
      <alignment horizontal="center" vertical="center" wrapText="1"/>
      <protection/>
    </xf>
    <xf numFmtId="0" fontId="13" fillId="2" borderId="12" xfId="20" applyFont="1" applyFill="1" applyBorder="1" applyAlignment="1">
      <alignment horizontal="center" vertical="center" wrapText="1"/>
      <protection/>
    </xf>
    <xf numFmtId="0" fontId="13" fillId="2" borderId="12" xfId="20" applyFont="1" applyFill="1" applyBorder="1" applyAlignment="1">
      <alignment horizontal="justify" vertical="center" wrapText="1"/>
      <protection/>
    </xf>
    <xf numFmtId="180" fontId="10" fillId="2" borderId="12" xfId="20" applyNumberFormat="1" applyFont="1" applyFill="1" applyBorder="1" applyAlignment="1">
      <alignment horizontal="center" vertical="center" wrapText="1"/>
      <protection/>
    </xf>
    <xf numFmtId="49" fontId="14" fillId="0" borderId="0" xfId="20" applyNumberFormat="1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justify" vertical="center" wrapText="1"/>
      <protection/>
    </xf>
    <xf numFmtId="180" fontId="14" fillId="0" borderId="0" xfId="20" applyNumberFormat="1" applyFont="1" applyBorder="1" applyAlignment="1">
      <alignment horizontal="center" vertical="center" wrapText="1"/>
      <protection/>
    </xf>
    <xf numFmtId="49" fontId="14" fillId="0" borderId="0" xfId="20" applyNumberFormat="1" applyFont="1" applyAlignment="1">
      <alignment horizontal="center" vertical="center" wrapText="1"/>
      <protection/>
    </xf>
    <xf numFmtId="0" fontId="11" fillId="0" borderId="0" xfId="20" applyFont="1" applyAlignment="1">
      <alignment horizontal="justify" vertical="center" wrapText="1"/>
      <protection/>
    </xf>
    <xf numFmtId="0" fontId="10" fillId="0" borderId="0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justify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11" fillId="0" borderId="0" xfId="19" applyFont="1" applyAlignment="1">
      <alignment horizontal="center" vertical="center" wrapText="1"/>
      <protection/>
    </xf>
    <xf numFmtId="0" fontId="12" fillId="0" borderId="0" xfId="19" applyFont="1" applyAlignment="1">
      <alignment horizontal="justify" vertical="center" wrapText="1"/>
      <protection/>
    </xf>
    <xf numFmtId="0" fontId="12" fillId="0" borderId="0" xfId="19" applyFont="1" applyAlignment="1">
      <alignment vertical="center" wrapText="1"/>
      <protection/>
    </xf>
    <xf numFmtId="0" fontId="13" fillId="0" borderId="0" xfId="19" applyFont="1" applyBorder="1" applyAlignment="1">
      <alignment horizontal="justify" vertical="center" wrapText="1"/>
      <protection/>
    </xf>
    <xf numFmtId="180" fontId="14" fillId="0" borderId="0" xfId="19" applyNumberFormat="1" applyFont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justify" vertical="center" wrapText="1"/>
      <protection/>
    </xf>
    <xf numFmtId="0" fontId="14" fillId="0" borderId="3" xfId="19" applyFont="1" applyBorder="1" applyAlignment="1">
      <alignment horizontal="center" vertical="center" textRotation="90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4" fillId="0" borderId="0" xfId="19" applyFont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textRotation="90" wrapText="1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14" fillId="0" borderId="12" xfId="19" applyFont="1" applyBorder="1" applyAlignment="1">
      <alignment horizontal="center" vertical="center" textRotation="90" wrapText="1"/>
      <protection/>
    </xf>
    <xf numFmtId="0" fontId="14" fillId="0" borderId="12" xfId="19" applyFont="1" applyBorder="1" applyAlignment="1">
      <alignment horizontal="center" vertical="center" wrapText="1"/>
      <protection/>
    </xf>
    <xf numFmtId="0" fontId="14" fillId="0" borderId="12" xfId="19" applyFont="1" applyBorder="1" applyAlignment="1">
      <alignment horizontal="center" vertical="center" wrapText="1"/>
      <protection/>
    </xf>
    <xf numFmtId="49" fontId="10" fillId="2" borderId="7" xfId="19" applyNumberFormat="1" applyFont="1" applyFill="1" applyBorder="1" applyAlignment="1">
      <alignment horizontal="center" vertical="center" wrapText="1"/>
      <protection/>
    </xf>
    <xf numFmtId="0" fontId="13" fillId="2" borderId="7" xfId="19" applyFont="1" applyFill="1" applyBorder="1" applyAlignment="1">
      <alignment horizontal="justify" vertical="center" wrapText="1"/>
      <protection/>
    </xf>
    <xf numFmtId="180" fontId="10" fillId="2" borderId="7" xfId="19" applyNumberFormat="1" applyFont="1" applyFill="1" applyBorder="1" applyAlignment="1">
      <alignment horizontal="center" vertical="center" wrapText="1"/>
      <protection/>
    </xf>
    <xf numFmtId="49" fontId="10" fillId="3" borderId="4" xfId="19" applyNumberFormat="1" applyFont="1" applyFill="1" applyBorder="1" applyAlignment="1">
      <alignment horizontal="center" vertical="center" wrapText="1"/>
      <protection/>
    </xf>
    <xf numFmtId="0" fontId="13" fillId="3" borderId="4" xfId="19" applyFont="1" applyFill="1" applyBorder="1" applyAlignment="1">
      <alignment horizontal="justify" vertical="center" wrapText="1"/>
      <protection/>
    </xf>
    <xf numFmtId="180" fontId="10" fillId="3" borderId="4" xfId="19" applyNumberFormat="1" applyFont="1" applyFill="1" applyBorder="1" applyAlignment="1">
      <alignment horizontal="center" vertical="center" wrapText="1"/>
      <protection/>
    </xf>
    <xf numFmtId="49" fontId="14" fillId="4" borderId="4" xfId="19" applyNumberFormat="1" applyFont="1" applyFill="1" applyBorder="1" applyAlignment="1">
      <alignment horizontal="center" vertical="center" wrapText="1"/>
      <protection/>
    </xf>
    <xf numFmtId="49" fontId="11" fillId="4" borderId="4" xfId="19" applyNumberFormat="1" applyFont="1" applyFill="1" applyBorder="1" applyAlignment="1">
      <alignment horizontal="justify" vertical="center" wrapText="1"/>
      <protection/>
    </xf>
    <xf numFmtId="180" fontId="14" fillId="4" borderId="4" xfId="19" applyNumberFormat="1" applyFont="1" applyFill="1" applyBorder="1" applyAlignment="1">
      <alignment horizontal="center" vertical="center" wrapText="1"/>
      <protection/>
    </xf>
    <xf numFmtId="49" fontId="14" fillId="5" borderId="4" xfId="19" applyNumberFormat="1" applyFont="1" applyFill="1" applyBorder="1" applyAlignment="1">
      <alignment horizontal="center" vertical="center" wrapText="1"/>
      <protection/>
    </xf>
    <xf numFmtId="49" fontId="11" fillId="5" borderId="4" xfId="19" applyNumberFormat="1" applyFont="1" applyFill="1" applyBorder="1" applyAlignment="1">
      <alignment horizontal="justify" vertical="center" wrapText="1"/>
      <protection/>
    </xf>
    <xf numFmtId="180" fontId="14" fillId="5" borderId="4" xfId="19" applyNumberFormat="1" applyFont="1" applyFill="1" applyBorder="1" applyAlignment="1">
      <alignment horizontal="center" vertical="center" wrapText="1"/>
      <protection/>
    </xf>
    <xf numFmtId="49" fontId="14" fillId="0" borderId="4" xfId="19" applyNumberFormat="1" applyFont="1" applyFill="1" applyBorder="1" applyAlignment="1">
      <alignment horizontal="center" vertical="center" wrapText="1"/>
      <protection/>
    </xf>
    <xf numFmtId="49" fontId="11" fillId="0" borderId="4" xfId="19" applyNumberFormat="1" applyFont="1" applyFill="1" applyBorder="1" applyAlignment="1">
      <alignment horizontal="justify" vertical="center" wrapText="1"/>
      <protection/>
    </xf>
    <xf numFmtId="180" fontId="14" fillId="0" borderId="4" xfId="19" applyNumberFormat="1" applyFont="1" applyFill="1" applyBorder="1" applyAlignment="1">
      <alignment horizontal="center" vertical="center" wrapText="1"/>
      <protection/>
    </xf>
    <xf numFmtId="49" fontId="14" fillId="0" borderId="4" xfId="19" applyNumberFormat="1" applyFont="1" applyBorder="1" applyAlignment="1">
      <alignment horizontal="center" vertical="center" wrapText="1"/>
      <protection/>
    </xf>
    <xf numFmtId="0" fontId="11" fillId="0" borderId="4" xfId="19" applyFont="1" applyBorder="1" applyAlignment="1">
      <alignment horizontal="justify" vertical="center" wrapText="1"/>
      <protection/>
    </xf>
    <xf numFmtId="180" fontId="14" fillId="0" borderId="4" xfId="19" applyNumberFormat="1" applyFont="1" applyBorder="1" applyAlignment="1">
      <alignment horizontal="center" vertical="center" wrapText="1"/>
      <protection/>
    </xf>
    <xf numFmtId="0" fontId="15" fillId="0" borderId="0" xfId="19" applyFont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justify" vertical="center" wrapText="1"/>
      <protection/>
    </xf>
    <xf numFmtId="0" fontId="11" fillId="5" borderId="4" xfId="19" applyFont="1" applyFill="1" applyBorder="1" applyAlignment="1">
      <alignment horizontal="justify" vertical="center" wrapText="1"/>
      <protection/>
    </xf>
    <xf numFmtId="0" fontId="11" fillId="4" borderId="4" xfId="19" applyFont="1" applyFill="1" applyBorder="1" applyAlignment="1">
      <alignment horizontal="justify" vertical="center" wrapText="1"/>
      <protection/>
    </xf>
    <xf numFmtId="180" fontId="16" fillId="0" borderId="4" xfId="19" applyNumberFormat="1" applyFont="1" applyBorder="1" applyAlignment="1">
      <alignment horizontal="center" vertical="center" wrapText="1"/>
      <protection/>
    </xf>
    <xf numFmtId="0" fontId="11" fillId="0" borderId="4" xfId="19" applyFont="1" applyFill="1" applyBorder="1" applyAlignment="1">
      <alignment horizontal="justify" vertical="center" wrapText="1"/>
      <protection/>
    </xf>
    <xf numFmtId="49" fontId="16" fillId="4" borderId="4" xfId="19" applyNumberFormat="1" applyFont="1" applyFill="1" applyBorder="1" applyAlignment="1">
      <alignment horizontal="center" vertical="center" wrapText="1"/>
      <protection/>
    </xf>
    <xf numFmtId="0" fontId="15" fillId="0" borderId="0" xfId="19" applyFont="1" applyFill="1" applyAlignment="1">
      <alignment horizontal="center" vertical="center" wrapText="1"/>
      <protection/>
    </xf>
    <xf numFmtId="49" fontId="11" fillId="5" borderId="4" xfId="19" applyNumberFormat="1" applyFont="1" applyFill="1" applyBorder="1" applyAlignment="1">
      <alignment horizontal="left" vertical="center" wrapText="1"/>
      <protection/>
    </xf>
    <xf numFmtId="49" fontId="11" fillId="0" borderId="4" xfId="19" applyNumberFormat="1" applyFont="1" applyFill="1" applyBorder="1" applyAlignment="1">
      <alignment horizontal="left" vertical="center" wrapText="1"/>
      <protection/>
    </xf>
    <xf numFmtId="49" fontId="14" fillId="6" borderId="4" xfId="19" applyNumberFormat="1" applyFont="1" applyFill="1" applyBorder="1" applyAlignment="1">
      <alignment horizontal="center" vertical="center" wrapText="1"/>
      <protection/>
    </xf>
    <xf numFmtId="49" fontId="11" fillId="6" borderId="4" xfId="19" applyNumberFormat="1" applyFont="1" applyFill="1" applyBorder="1" applyAlignment="1">
      <alignment horizontal="justify" vertical="center" wrapText="1"/>
      <protection/>
    </xf>
    <xf numFmtId="180" fontId="14" fillId="6" borderId="4" xfId="19" applyNumberFormat="1" applyFont="1" applyFill="1" applyBorder="1" applyAlignment="1">
      <alignment horizontal="center" vertical="center" wrapText="1"/>
      <protection/>
    </xf>
    <xf numFmtId="49" fontId="11" fillId="4" borderId="4" xfId="19" applyNumberFormat="1" applyFont="1" applyFill="1" applyBorder="1" applyAlignment="1">
      <alignment horizontal="left" vertical="center" wrapText="1"/>
      <protection/>
    </xf>
    <xf numFmtId="0" fontId="14" fillId="5" borderId="4" xfId="19" applyNumberFormat="1" applyFont="1" applyFill="1" applyBorder="1" applyAlignment="1">
      <alignment horizontal="center" vertical="center" wrapText="1"/>
      <protection/>
    </xf>
    <xf numFmtId="0" fontId="11" fillId="5" borderId="4" xfId="19" applyNumberFormat="1" applyFont="1" applyFill="1" applyBorder="1" applyAlignment="1">
      <alignment horizontal="justify" vertical="center" wrapText="1"/>
      <protection/>
    </xf>
    <xf numFmtId="0" fontId="14" fillId="0" borderId="4" xfId="19" applyNumberFormat="1" applyFont="1" applyFill="1" applyBorder="1" applyAlignment="1">
      <alignment horizontal="center" vertical="center" wrapText="1"/>
      <protection/>
    </xf>
    <xf numFmtId="0" fontId="11" fillId="0" borderId="4" xfId="19" applyNumberFormat="1" applyFont="1" applyFill="1" applyBorder="1" applyAlignment="1">
      <alignment horizontal="justify" vertical="center" wrapText="1"/>
      <protection/>
    </xf>
    <xf numFmtId="0" fontId="11" fillId="4" borderId="4" xfId="19" applyNumberFormat="1" applyFont="1" applyFill="1" applyBorder="1" applyAlignment="1">
      <alignment horizontal="justify" vertical="center" wrapText="1"/>
      <protection/>
    </xf>
    <xf numFmtId="0" fontId="11" fillId="0" borderId="0" xfId="19" applyFont="1" applyAlignment="1">
      <alignment horizontal="center" vertical="center" wrapText="1"/>
      <protection/>
    </xf>
    <xf numFmtId="49" fontId="10" fillId="2" borderId="4" xfId="19" applyNumberFormat="1" applyFont="1" applyFill="1" applyBorder="1" applyAlignment="1">
      <alignment horizontal="center" vertical="center" wrapText="1"/>
      <protection/>
    </xf>
    <xf numFmtId="0" fontId="13" fillId="2" borderId="4" xfId="19" applyFont="1" applyFill="1" applyBorder="1" applyAlignment="1">
      <alignment horizontal="justify" vertical="center" wrapText="1"/>
      <protection/>
    </xf>
    <xf numFmtId="180" fontId="10" fillId="2" borderId="4" xfId="19" applyNumberFormat="1" applyFont="1" applyFill="1" applyBorder="1" applyAlignment="1">
      <alignment horizontal="center" vertical="center" wrapText="1"/>
      <protection/>
    </xf>
    <xf numFmtId="49" fontId="16" fillId="5" borderId="4" xfId="19" applyNumberFormat="1" applyFont="1" applyFill="1" applyBorder="1" applyAlignment="1">
      <alignment horizontal="center" vertical="center" wrapText="1"/>
      <protection/>
    </xf>
    <xf numFmtId="49" fontId="13" fillId="3" borderId="4" xfId="19" applyNumberFormat="1" applyFont="1" applyFill="1" applyBorder="1" applyAlignment="1">
      <alignment horizontal="justify" vertical="center" wrapText="1"/>
      <protection/>
    </xf>
    <xf numFmtId="49" fontId="13" fillId="2" borderId="4" xfId="19" applyNumberFormat="1" applyFont="1" applyFill="1" applyBorder="1" applyAlignment="1">
      <alignment horizontal="justify" wrapText="1"/>
      <protection/>
    </xf>
    <xf numFmtId="0" fontId="11" fillId="0" borderId="0" xfId="19" applyFont="1" applyFill="1" applyAlignment="1">
      <alignment horizontal="center" vertical="center" wrapText="1"/>
      <protection/>
    </xf>
    <xf numFmtId="0" fontId="13" fillId="0" borderId="0" xfId="19" applyFont="1" applyFill="1" applyAlignment="1">
      <alignment horizontal="center" vertical="center" wrapText="1"/>
      <protection/>
    </xf>
    <xf numFmtId="0" fontId="13" fillId="3" borderId="0" xfId="19" applyFont="1" applyFill="1" applyAlignment="1">
      <alignment horizontal="center" vertical="center" wrapText="1"/>
      <protection/>
    </xf>
    <xf numFmtId="0" fontId="11" fillId="0" borderId="0" xfId="19" applyFont="1" applyFill="1" applyAlignment="1">
      <alignment horizontal="center" vertical="center" wrapText="1"/>
      <protection/>
    </xf>
    <xf numFmtId="0" fontId="11" fillId="3" borderId="0" xfId="19" applyFont="1" applyFill="1" applyAlignment="1">
      <alignment horizontal="center" vertical="center" wrapText="1"/>
      <protection/>
    </xf>
    <xf numFmtId="0" fontId="11" fillId="3" borderId="0" xfId="19" applyFont="1" applyFill="1" applyAlignment="1">
      <alignment horizontal="center" vertical="center" wrapText="1"/>
      <protection/>
    </xf>
    <xf numFmtId="49" fontId="11" fillId="4" borderId="4" xfId="19" applyNumberFormat="1" applyFont="1" applyFill="1" applyBorder="1" applyAlignment="1">
      <alignment vertical="center" wrapText="1"/>
      <protection/>
    </xf>
    <xf numFmtId="49" fontId="11" fillId="5" borderId="4" xfId="19" applyNumberFormat="1" applyFont="1" applyFill="1" applyBorder="1" applyAlignment="1">
      <alignment vertical="center" wrapText="1"/>
      <protection/>
    </xf>
    <xf numFmtId="49" fontId="11" fillId="0" borderId="4" xfId="19" applyNumberFormat="1" applyFont="1" applyFill="1" applyBorder="1" applyAlignment="1">
      <alignment vertical="center" wrapText="1"/>
      <protection/>
    </xf>
    <xf numFmtId="0" fontId="11" fillId="0" borderId="4" xfId="19" applyNumberFormat="1" applyFont="1" applyBorder="1" applyAlignment="1">
      <alignment horizontal="justify" vertical="center" wrapText="1"/>
      <protection/>
    </xf>
    <xf numFmtId="0" fontId="11" fillId="5" borderId="4" xfId="19" applyNumberFormat="1" applyFont="1" applyFill="1" applyBorder="1" applyAlignment="1">
      <alignment horizontal="justify" wrapText="1"/>
      <protection/>
    </xf>
    <xf numFmtId="49" fontId="13" fillId="2" borderId="4" xfId="19" applyNumberFormat="1" applyFont="1" applyFill="1" applyBorder="1" applyAlignment="1">
      <alignment horizontal="justify" vertical="center" wrapText="1"/>
      <protection/>
    </xf>
    <xf numFmtId="0" fontId="13" fillId="0" borderId="0" xfId="19" applyFont="1" applyAlignment="1">
      <alignment horizontal="center" vertical="center" wrapText="1"/>
      <protection/>
    </xf>
    <xf numFmtId="180" fontId="14" fillId="0" borderId="4" xfId="19" applyNumberFormat="1" applyFont="1" applyFill="1" applyBorder="1" applyAlignment="1">
      <alignment horizontal="center" vertical="center" wrapText="1"/>
      <protection/>
    </xf>
    <xf numFmtId="49" fontId="14" fillId="0" borderId="4" xfId="19" applyNumberFormat="1" applyFont="1" applyFill="1" applyBorder="1" applyAlignment="1">
      <alignment horizontal="center" vertical="center" wrapText="1"/>
      <protection/>
    </xf>
    <xf numFmtId="49" fontId="11" fillId="0" borderId="4" xfId="19" applyNumberFormat="1" applyFont="1" applyFill="1" applyBorder="1" applyAlignment="1">
      <alignment horizontal="justify" vertical="center" wrapText="1"/>
      <protection/>
    </xf>
    <xf numFmtId="49" fontId="11" fillId="5" borderId="4" xfId="19" applyNumberFormat="1" applyFont="1" applyFill="1" applyBorder="1" applyAlignment="1">
      <alignment horizontal="justify" vertical="center" wrapText="1"/>
      <protection/>
    </xf>
    <xf numFmtId="0" fontId="15" fillId="0" borderId="0" xfId="19" applyFont="1" applyAlignment="1">
      <alignment horizontal="center" vertical="center" wrapText="1"/>
      <protection/>
    </xf>
    <xf numFmtId="180" fontId="14" fillId="5" borderId="4" xfId="19" applyNumberFormat="1" applyFont="1" applyFill="1" applyBorder="1" applyAlignment="1">
      <alignment horizontal="center" vertical="center" wrapText="1"/>
      <protection/>
    </xf>
    <xf numFmtId="180" fontId="14" fillId="0" borderId="4" xfId="19" applyNumberFormat="1" applyFont="1" applyBorder="1" applyAlignment="1">
      <alignment horizontal="center" vertical="center" wrapText="1"/>
      <protection/>
    </xf>
    <xf numFmtId="180" fontId="10" fillId="3" borderId="4" xfId="19" applyNumberFormat="1" applyFont="1" applyFill="1" applyBorder="1" applyAlignment="1">
      <alignment horizontal="center" vertical="center" wrapText="1"/>
      <protection/>
    </xf>
    <xf numFmtId="180" fontId="11" fillId="0" borderId="0" xfId="19" applyNumberFormat="1" applyFont="1" applyAlignment="1">
      <alignment horizontal="center" vertical="center" wrapText="1"/>
      <protection/>
    </xf>
    <xf numFmtId="4" fontId="14" fillId="4" borderId="4" xfId="19" applyNumberFormat="1" applyFont="1" applyFill="1" applyBorder="1" applyAlignment="1">
      <alignment horizontal="center" vertical="center" wrapText="1"/>
      <protection/>
    </xf>
    <xf numFmtId="0" fontId="11" fillId="0" borderId="0" xfId="19" applyNumberFormat="1" applyFont="1" applyAlignment="1">
      <alignment horizontal="justify" vertical="center" wrapText="1"/>
      <protection/>
    </xf>
    <xf numFmtId="4" fontId="14" fillId="5" borderId="4" xfId="19" applyNumberFormat="1" applyFont="1" applyFill="1" applyBorder="1" applyAlignment="1">
      <alignment horizontal="center" vertical="center" wrapText="1"/>
      <protection/>
    </xf>
    <xf numFmtId="4" fontId="14" fillId="0" borderId="4" xfId="19" applyNumberFormat="1" applyFont="1" applyFill="1" applyBorder="1" applyAlignment="1">
      <alignment horizontal="center" vertical="center" wrapText="1"/>
      <protection/>
    </xf>
    <xf numFmtId="2" fontId="14" fillId="4" borderId="4" xfId="19" applyNumberFormat="1" applyFont="1" applyFill="1" applyBorder="1" applyAlignment="1">
      <alignment horizontal="center" vertical="center" wrapText="1"/>
      <protection/>
    </xf>
    <xf numFmtId="2" fontId="14" fillId="5" borderId="4" xfId="19" applyNumberFormat="1" applyFont="1" applyFill="1" applyBorder="1" applyAlignment="1">
      <alignment horizontal="center" vertical="center" wrapText="1"/>
      <protection/>
    </xf>
    <xf numFmtId="2" fontId="14" fillId="0" borderId="4" xfId="19" applyNumberFormat="1" applyFont="1" applyFill="1" applyBorder="1" applyAlignment="1">
      <alignment horizontal="center" vertical="center" wrapText="1"/>
      <protection/>
    </xf>
    <xf numFmtId="2" fontId="11" fillId="4" borderId="4" xfId="19" applyNumberFormat="1" applyFont="1" applyFill="1" applyBorder="1" applyAlignment="1">
      <alignment horizontal="justify" vertical="center" wrapText="1"/>
      <protection/>
    </xf>
    <xf numFmtId="189" fontId="14" fillId="4" borderId="4" xfId="19" applyNumberFormat="1" applyFont="1" applyFill="1" applyBorder="1" applyAlignment="1">
      <alignment horizontal="center" vertical="center" wrapText="1"/>
      <protection/>
    </xf>
    <xf numFmtId="2" fontId="11" fillId="5" borderId="4" xfId="19" applyNumberFormat="1" applyFont="1" applyFill="1" applyBorder="1" applyAlignment="1">
      <alignment horizontal="justify" vertical="center" wrapText="1"/>
      <protection/>
    </xf>
    <xf numFmtId="2" fontId="11" fillId="0" borderId="4" xfId="19" applyNumberFormat="1" applyFont="1" applyFill="1" applyBorder="1" applyAlignment="1">
      <alignment horizontal="justify" vertical="center" wrapText="1"/>
      <protection/>
    </xf>
    <xf numFmtId="189" fontId="14" fillId="0" borderId="4" xfId="19" applyNumberFormat="1" applyFont="1" applyFill="1" applyBorder="1" applyAlignment="1">
      <alignment horizontal="center" vertical="center" wrapText="1"/>
      <protection/>
    </xf>
    <xf numFmtId="2" fontId="10" fillId="3" borderId="4" xfId="19" applyNumberFormat="1" applyFont="1" applyFill="1" applyBorder="1" applyAlignment="1">
      <alignment horizontal="center" vertical="center" wrapText="1"/>
      <protection/>
    </xf>
    <xf numFmtId="2" fontId="13" fillId="3" borderId="4" xfId="19" applyNumberFormat="1" applyFont="1" applyFill="1" applyBorder="1" applyAlignment="1">
      <alignment horizontal="justify" vertical="center" wrapText="1"/>
      <protection/>
    </xf>
    <xf numFmtId="0" fontId="13" fillId="0" borderId="0" xfId="19" applyFont="1" applyAlignment="1">
      <alignment horizontal="center" vertical="center" wrapText="1"/>
      <protection/>
    </xf>
    <xf numFmtId="49" fontId="13" fillId="3" borderId="4" xfId="19" applyNumberFormat="1" applyFont="1" applyFill="1" applyBorder="1" applyAlignment="1">
      <alignment horizontal="justify" wrapText="1"/>
      <protection/>
    </xf>
    <xf numFmtId="0" fontId="13" fillId="0" borderId="0" xfId="19" applyFont="1" applyFill="1" applyAlignment="1">
      <alignment horizontal="center" vertical="center" wrapText="1"/>
      <protection/>
    </xf>
    <xf numFmtId="0" fontId="10" fillId="3" borderId="4" xfId="19" applyNumberFormat="1" applyFont="1" applyFill="1" applyBorder="1" applyAlignment="1">
      <alignment horizontal="center" vertical="center" wrapText="1"/>
      <protection/>
    </xf>
    <xf numFmtId="0" fontId="13" fillId="6" borderId="0" xfId="19" applyFont="1" applyFill="1" applyAlignment="1">
      <alignment horizontal="center" vertical="center" wrapText="1"/>
      <protection/>
    </xf>
    <xf numFmtId="0" fontId="17" fillId="0" borderId="0" xfId="19" applyFont="1" applyAlignment="1">
      <alignment horizontal="center" vertical="center" wrapText="1"/>
      <protection/>
    </xf>
    <xf numFmtId="49" fontId="13" fillId="2" borderId="13" xfId="19" applyNumberFormat="1" applyFont="1" applyFill="1" applyBorder="1" applyAlignment="1">
      <alignment horizontal="center" vertical="center" wrapText="1"/>
      <protection/>
    </xf>
    <xf numFmtId="49" fontId="13" fillId="2" borderId="14" xfId="19" applyNumberFormat="1" applyFont="1" applyFill="1" applyBorder="1" applyAlignment="1">
      <alignment horizontal="center" vertical="center" wrapText="1"/>
      <protection/>
    </xf>
    <xf numFmtId="49" fontId="13" fillId="2" borderId="10" xfId="19" applyNumberFormat="1" applyFont="1" applyFill="1" applyBorder="1" applyAlignment="1">
      <alignment horizontal="center" vertical="center" wrapText="1"/>
      <protection/>
    </xf>
    <xf numFmtId="0" fontId="13" fillId="2" borderId="12" xfId="19" applyFont="1" applyFill="1" applyBorder="1" applyAlignment="1">
      <alignment horizontal="center" vertical="center" wrapText="1"/>
      <protection/>
    </xf>
    <xf numFmtId="0" fontId="13" fillId="2" borderId="12" xfId="19" applyFont="1" applyFill="1" applyBorder="1" applyAlignment="1">
      <alignment horizontal="justify" vertical="center" wrapText="1"/>
      <protection/>
    </xf>
    <xf numFmtId="180" fontId="13" fillId="2" borderId="12" xfId="19" applyNumberFormat="1" applyFont="1" applyFill="1" applyBorder="1" applyAlignment="1">
      <alignment horizontal="center" vertical="center" wrapText="1"/>
      <protection/>
    </xf>
    <xf numFmtId="49" fontId="14" fillId="0" borderId="0" xfId="19" applyNumberFormat="1" applyFont="1" applyBorder="1" applyAlignment="1">
      <alignment horizontal="center" vertical="center" wrapText="1"/>
      <protection/>
    </xf>
    <xf numFmtId="0" fontId="11" fillId="0" borderId="0" xfId="19" applyFont="1" applyBorder="1" applyAlignment="1">
      <alignment horizontal="justify" vertical="center" wrapText="1"/>
      <protection/>
    </xf>
    <xf numFmtId="180" fontId="14" fillId="0" borderId="0" xfId="19" applyNumberFormat="1" applyFont="1" applyBorder="1" applyAlignment="1">
      <alignment horizontal="center" vertical="center" wrapText="1"/>
      <protection/>
    </xf>
    <xf numFmtId="4" fontId="14" fillId="0" borderId="0" xfId="19" applyNumberFormat="1" applyFont="1" applyBorder="1" applyAlignment="1">
      <alignment horizontal="center" vertical="center" wrapText="1"/>
      <protection/>
    </xf>
    <xf numFmtId="49" fontId="14" fillId="0" borderId="0" xfId="19" applyNumberFormat="1" applyFont="1" applyAlignment="1">
      <alignment horizontal="center" vertical="center" wrapText="1"/>
      <protection/>
    </xf>
    <xf numFmtId="0" fontId="11" fillId="0" borderId="0" xfId="19" applyFont="1" applyAlignment="1">
      <alignment horizontal="justify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12" fillId="0" borderId="0" xfId="20" applyFont="1" applyAlignment="1">
      <alignment vertical="center" wrapText="1"/>
      <protection/>
    </xf>
    <xf numFmtId="0" fontId="12" fillId="0" borderId="0" xfId="20" applyFont="1" applyAlignment="1">
      <alignment horizontal="left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justify" vertical="center" wrapText="1"/>
      <protection/>
    </xf>
    <xf numFmtId="180" fontId="14" fillId="0" borderId="0" xfId="20" applyNumberFormat="1" applyFont="1" applyAlignment="1">
      <alignment horizontal="center" vertical="center" wrapText="1"/>
      <protection/>
    </xf>
    <xf numFmtId="0" fontId="14" fillId="0" borderId="3" xfId="20" applyFont="1" applyBorder="1" applyAlignment="1">
      <alignment horizontal="center" vertical="center" textRotation="90" wrapText="1"/>
      <protection/>
    </xf>
    <xf numFmtId="0" fontId="14" fillId="0" borderId="5" xfId="20" applyFont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center" vertical="center" wrapText="1"/>
      <protection/>
    </xf>
    <xf numFmtId="0" fontId="14" fillId="0" borderId="4" xfId="20" applyFont="1" applyBorder="1" applyAlignment="1">
      <alignment horizontal="center" vertical="center" textRotation="90" wrapText="1"/>
      <protection/>
    </xf>
    <xf numFmtId="0" fontId="14" fillId="0" borderId="6" xfId="20" applyFont="1" applyBorder="1" applyAlignment="1">
      <alignment horizontal="center" vertical="center" wrapText="1"/>
      <protection/>
    </xf>
    <xf numFmtId="0" fontId="14" fillId="0" borderId="7" xfId="20" applyFont="1" applyBorder="1" applyAlignment="1">
      <alignment horizontal="center" vertical="center" wrapText="1"/>
      <protection/>
    </xf>
    <xf numFmtId="0" fontId="1" fillId="7" borderId="4" xfId="20" applyFont="1" applyFill="1" applyBorder="1" applyAlignment="1">
      <alignment horizontal="center" vertical="center" wrapText="1"/>
      <protection/>
    </xf>
    <xf numFmtId="180" fontId="1" fillId="7" borderId="4" xfId="20" applyNumberFormat="1" applyFont="1" applyFill="1" applyBorder="1" applyAlignment="1">
      <alignment horizontal="center" vertical="center" wrapText="1"/>
      <protection/>
    </xf>
    <xf numFmtId="49" fontId="10" fillId="2" borderId="4" xfId="20" applyNumberFormat="1" applyFont="1" applyFill="1" applyBorder="1" applyAlignment="1">
      <alignment horizontal="center" vertical="center" wrapText="1"/>
      <protection/>
    </xf>
    <xf numFmtId="0" fontId="10" fillId="2" borderId="4" xfId="20" applyNumberFormat="1" applyFont="1" applyFill="1" applyBorder="1" applyAlignment="1">
      <alignment horizontal="center" vertical="center" wrapText="1"/>
      <protection/>
    </xf>
    <xf numFmtId="0" fontId="13" fillId="2" borderId="4" xfId="20" applyNumberFormat="1" applyFont="1" applyFill="1" applyBorder="1" applyAlignment="1">
      <alignment horizontal="justify" vertical="center" wrapText="1"/>
      <protection/>
    </xf>
    <xf numFmtId="180" fontId="10" fillId="2" borderId="4" xfId="20" applyNumberFormat="1" applyFont="1" applyFill="1" applyBorder="1" applyAlignment="1">
      <alignment horizontal="center" vertical="center" wrapText="1"/>
      <protection/>
    </xf>
    <xf numFmtId="0" fontId="16" fillId="0" borderId="0" xfId="20" applyFont="1" applyFill="1" applyAlignment="1">
      <alignment horizontal="center" vertical="center" wrapText="1"/>
      <protection/>
    </xf>
    <xf numFmtId="49" fontId="10" fillId="3" borderId="4" xfId="20" applyNumberFormat="1" applyFont="1" applyFill="1" applyBorder="1" applyAlignment="1">
      <alignment horizontal="center" vertical="center" wrapText="1"/>
      <protection/>
    </xf>
    <xf numFmtId="49" fontId="13" fillId="3" borderId="4" xfId="20" applyNumberFormat="1" applyFont="1" applyFill="1" applyBorder="1" applyAlignment="1">
      <alignment horizontal="justify" vertical="center" wrapText="1"/>
      <protection/>
    </xf>
    <xf numFmtId="180" fontId="10" fillId="3" borderId="4" xfId="20" applyNumberFormat="1" applyFont="1" applyFill="1" applyBorder="1" applyAlignment="1">
      <alignment horizontal="center" vertical="center" wrapText="1"/>
      <protection/>
    </xf>
    <xf numFmtId="49" fontId="14" fillId="4" borderId="4" xfId="20" applyNumberFormat="1" applyFont="1" applyFill="1" applyBorder="1" applyAlignment="1">
      <alignment horizontal="center" vertical="center" wrapText="1"/>
      <protection/>
    </xf>
    <xf numFmtId="49" fontId="11" fillId="4" borderId="4" xfId="20" applyNumberFormat="1" applyFont="1" applyFill="1" applyBorder="1" applyAlignment="1">
      <alignment horizontal="justify" vertical="center" wrapText="1"/>
      <protection/>
    </xf>
    <xf numFmtId="180" fontId="14" fillId="4" borderId="4" xfId="20" applyNumberFormat="1" applyFont="1" applyFill="1" applyBorder="1" applyAlignment="1">
      <alignment horizontal="center" vertical="center" wrapText="1"/>
      <protection/>
    </xf>
    <xf numFmtId="49" fontId="14" fillId="5" borderId="4" xfId="20" applyNumberFormat="1" applyFont="1" applyFill="1" applyBorder="1" applyAlignment="1">
      <alignment horizontal="center" vertical="center" wrapText="1"/>
      <protection/>
    </xf>
    <xf numFmtId="49" fontId="11" fillId="5" borderId="4" xfId="20" applyNumberFormat="1" applyFont="1" applyFill="1" applyBorder="1" applyAlignment="1">
      <alignment horizontal="justify" vertical="center" wrapText="1"/>
      <protection/>
    </xf>
    <xf numFmtId="180" fontId="14" fillId="5" borderId="4" xfId="20" applyNumberFormat="1" applyFont="1" applyFill="1" applyBorder="1" applyAlignment="1">
      <alignment horizontal="center" vertical="center" wrapText="1"/>
      <protection/>
    </xf>
    <xf numFmtId="49" fontId="14" fillId="0" borderId="4" xfId="20" applyNumberFormat="1" applyFont="1" applyFill="1" applyBorder="1" applyAlignment="1">
      <alignment horizontal="center" vertical="center" wrapText="1"/>
      <protection/>
    </xf>
    <xf numFmtId="49" fontId="11" fillId="0" borderId="4" xfId="20" applyNumberFormat="1" applyFont="1" applyFill="1" applyBorder="1" applyAlignment="1">
      <alignment horizontal="justify" vertical="center" wrapText="1"/>
      <protection/>
    </xf>
    <xf numFmtId="180" fontId="14" fillId="0" borderId="4" xfId="20" applyNumberFormat="1" applyFont="1" applyFill="1" applyBorder="1" applyAlignment="1">
      <alignment horizontal="center" vertical="center" wrapText="1"/>
      <protection/>
    </xf>
    <xf numFmtId="0" fontId="10" fillId="3" borderId="4" xfId="20" applyNumberFormat="1" applyFont="1" applyFill="1" applyBorder="1" applyAlignment="1">
      <alignment horizontal="center" vertical="center" wrapText="1"/>
      <protection/>
    </xf>
    <xf numFmtId="180" fontId="14" fillId="0" borderId="4" xfId="20" applyNumberFormat="1" applyFont="1" applyBorder="1" applyAlignment="1">
      <alignment horizontal="center" vertical="center" wrapText="1"/>
      <protection/>
    </xf>
    <xf numFmtId="0" fontId="13" fillId="3" borderId="4" xfId="20" applyNumberFormat="1" applyFont="1" applyFill="1" applyBorder="1" applyAlignment="1">
      <alignment horizontal="justify" vertical="center" wrapText="1"/>
      <protection/>
    </xf>
    <xf numFmtId="0" fontId="14" fillId="4" borderId="4" xfId="20" applyNumberFormat="1" applyFont="1" applyFill="1" applyBorder="1" applyAlignment="1">
      <alignment horizontal="center" vertical="center" wrapText="1"/>
      <protection/>
    </xf>
    <xf numFmtId="0" fontId="11" fillId="4" borderId="4" xfId="20" applyNumberFormat="1" applyFont="1" applyFill="1" applyBorder="1" applyAlignment="1">
      <alignment horizontal="justify" vertical="center" wrapText="1"/>
      <protection/>
    </xf>
    <xf numFmtId="0" fontId="14" fillId="5" borderId="4" xfId="20" applyNumberFormat="1" applyFont="1" applyFill="1" applyBorder="1" applyAlignment="1">
      <alignment horizontal="center" vertical="center" wrapText="1"/>
      <protection/>
    </xf>
    <xf numFmtId="0" fontId="11" fillId="5" borderId="4" xfId="20" applyNumberFormat="1" applyFont="1" applyFill="1" applyBorder="1" applyAlignment="1">
      <alignment horizontal="justify" vertical="center" wrapText="1"/>
      <protection/>
    </xf>
    <xf numFmtId="0" fontId="14" fillId="0" borderId="4" xfId="20" applyNumberFormat="1" applyFont="1" applyFill="1" applyBorder="1" applyAlignment="1">
      <alignment horizontal="center" vertical="center" wrapText="1"/>
      <protection/>
    </xf>
    <xf numFmtId="0" fontId="11" fillId="0" borderId="4" xfId="20" applyNumberFormat="1" applyFont="1" applyFill="1" applyBorder="1" applyAlignment="1">
      <alignment horizontal="justify" vertical="center" wrapText="1"/>
      <protection/>
    </xf>
    <xf numFmtId="49" fontId="13" fillId="2" borderId="4" xfId="20" applyNumberFormat="1" applyFont="1" applyFill="1" applyBorder="1" applyAlignment="1">
      <alignment horizontal="justify" vertical="center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14" fillId="6" borderId="4" xfId="20" applyNumberFormat="1" applyFont="1" applyFill="1" applyBorder="1" applyAlignment="1">
      <alignment horizontal="center" vertical="center" wrapText="1"/>
      <protection/>
    </xf>
    <xf numFmtId="49" fontId="14" fillId="0" borderId="4" xfId="20" applyNumberFormat="1" applyFont="1" applyBorder="1" applyAlignment="1">
      <alignment horizontal="center" vertical="center" wrapText="1"/>
      <protection/>
    </xf>
    <xf numFmtId="49" fontId="11" fillId="0" borderId="4" xfId="20" applyNumberFormat="1" applyFont="1" applyBorder="1" applyAlignment="1">
      <alignment horizontal="justify" vertical="center" wrapText="1"/>
      <protection/>
    </xf>
    <xf numFmtId="0" fontId="18" fillId="0" borderId="0" xfId="20" applyFont="1" applyFill="1" applyAlignment="1">
      <alignment horizontal="center" vertical="center" wrapText="1"/>
      <protection/>
    </xf>
    <xf numFmtId="0" fontId="14" fillId="0" borderId="4" xfId="20" applyNumberFormat="1" applyFont="1" applyBorder="1" applyAlignment="1">
      <alignment horizontal="center" vertical="center" wrapText="1"/>
      <protection/>
    </xf>
    <xf numFmtId="49" fontId="11" fillId="4" borderId="4" xfId="20" applyNumberFormat="1" applyFont="1" applyFill="1" applyBorder="1" applyAlignment="1">
      <alignment horizontal="left" vertical="center" wrapText="1"/>
      <protection/>
    </xf>
    <xf numFmtId="49" fontId="11" fillId="5" borderId="4" xfId="20" applyNumberFormat="1" applyFont="1" applyFill="1" applyBorder="1" applyAlignment="1">
      <alignment horizontal="left" vertical="center" wrapText="1"/>
      <protection/>
    </xf>
    <xf numFmtId="49" fontId="11" fillId="0" borderId="4" xfId="20" applyNumberFormat="1" applyFont="1" applyBorder="1" applyAlignment="1">
      <alignment horizontal="left" vertical="center" wrapText="1"/>
      <protection/>
    </xf>
    <xf numFmtId="0" fontId="10" fillId="2" borderId="4" xfId="20" applyFont="1" applyFill="1" applyBorder="1" applyAlignment="1">
      <alignment horizontal="center" vertical="center" wrapText="1"/>
      <protection/>
    </xf>
    <xf numFmtId="0" fontId="10" fillId="3" borderId="4" xfId="20" applyFont="1" applyFill="1" applyBorder="1" applyAlignment="1">
      <alignment horizontal="center" vertical="center" wrapText="1"/>
      <protection/>
    </xf>
    <xf numFmtId="202" fontId="11" fillId="4" borderId="4" xfId="20" applyNumberFormat="1" applyFont="1" applyFill="1" applyBorder="1" applyAlignment="1">
      <alignment horizontal="justify" vertical="center" wrapText="1"/>
      <protection/>
    </xf>
    <xf numFmtId="202" fontId="11" fillId="5" borderId="4" xfId="20" applyNumberFormat="1" applyFont="1" applyFill="1" applyBorder="1" applyAlignment="1">
      <alignment horizontal="justify" vertical="center" wrapText="1"/>
      <protection/>
    </xf>
    <xf numFmtId="49" fontId="14" fillId="3" borderId="4" xfId="20" applyNumberFormat="1" applyFont="1" applyFill="1" applyBorder="1" applyAlignment="1">
      <alignment horizontal="center" vertical="center" wrapText="1"/>
      <protection/>
    </xf>
    <xf numFmtId="180" fontId="13" fillId="2" borderId="4" xfId="20" applyNumberFormat="1" applyFont="1" applyFill="1" applyBorder="1" applyAlignment="1">
      <alignment horizontal="center" vertical="center" wrapText="1"/>
      <protection/>
    </xf>
    <xf numFmtId="180" fontId="13" fillId="3" borderId="4" xfId="20" applyNumberFormat="1" applyFont="1" applyFill="1" applyBorder="1" applyAlignment="1">
      <alignment horizontal="center" vertical="center" wrapText="1"/>
      <protection/>
    </xf>
    <xf numFmtId="49" fontId="1" fillId="7" borderId="13" xfId="20" applyNumberFormat="1" applyFont="1" applyFill="1" applyBorder="1" applyAlignment="1">
      <alignment horizontal="center" vertical="center" wrapText="1"/>
      <protection/>
    </xf>
    <xf numFmtId="49" fontId="1" fillId="7" borderId="14" xfId="20" applyNumberFormat="1" applyFont="1" applyFill="1" applyBorder="1" applyAlignment="1">
      <alignment horizontal="center" vertical="center" wrapText="1"/>
      <protection/>
    </xf>
    <xf numFmtId="49" fontId="1" fillId="7" borderId="10" xfId="20" applyNumberFormat="1" applyFont="1" applyFill="1" applyBorder="1" applyAlignment="1">
      <alignment horizontal="center" vertical="center" wrapText="1"/>
      <protection/>
    </xf>
    <xf numFmtId="0" fontId="17" fillId="0" borderId="0" xfId="20" applyFont="1" applyFill="1" applyAlignment="1">
      <alignment horizontal="center" vertical="center" wrapText="1"/>
      <protection/>
    </xf>
    <xf numFmtId="0" fontId="19" fillId="7" borderId="4" xfId="20" applyFont="1" applyFill="1" applyBorder="1" applyAlignment="1">
      <alignment horizontal="center" vertical="center" wrapText="1"/>
      <protection/>
    </xf>
    <xf numFmtId="180" fontId="19" fillId="7" borderId="4" xfId="20" applyNumberFormat="1" applyFont="1" applyFill="1" applyBorder="1" applyAlignment="1">
      <alignment horizontal="center" vertical="center" wrapText="1"/>
      <protection/>
    </xf>
    <xf numFmtId="0" fontId="14" fillId="4" borderId="4" xfId="20" applyFont="1" applyFill="1" applyBorder="1" applyAlignment="1">
      <alignment horizontal="center" vertical="center" wrapText="1"/>
      <protection/>
    </xf>
    <xf numFmtId="0" fontId="14" fillId="5" borderId="4" xfId="20" applyFont="1" applyFill="1" applyBorder="1" applyAlignment="1">
      <alignment horizontal="center" vertical="center" wrapText="1"/>
      <protection/>
    </xf>
    <xf numFmtId="0" fontId="14" fillId="0" borderId="4" xfId="20" applyFont="1" applyFill="1" applyBorder="1" applyAlignment="1">
      <alignment horizontal="center" vertical="center" wrapText="1"/>
      <protection/>
    </xf>
    <xf numFmtId="49" fontId="11" fillId="0" borderId="4" xfId="20" applyNumberFormat="1" applyFont="1" applyFill="1" applyBorder="1" applyAlignment="1">
      <alignment horizontal="left" vertical="center" wrapText="1"/>
      <protection/>
    </xf>
    <xf numFmtId="49" fontId="13" fillId="2" borderId="4" xfId="20" applyNumberFormat="1" applyFont="1" applyFill="1" applyBorder="1" applyAlignment="1">
      <alignment horizontal="center" vertical="center" wrapText="1"/>
      <protection/>
    </xf>
    <xf numFmtId="0" fontId="13" fillId="3" borderId="4" xfId="20" applyNumberFormat="1" applyFont="1" applyFill="1" applyBorder="1" applyAlignment="1">
      <alignment horizontal="center" vertical="center" wrapText="1"/>
      <protection/>
    </xf>
    <xf numFmtId="49" fontId="13" fillId="3" borderId="4" xfId="20" applyNumberFormat="1" applyFont="1" applyFill="1" applyBorder="1" applyAlignment="1">
      <alignment horizontal="center" vertical="center" wrapText="1"/>
      <protection/>
    </xf>
    <xf numFmtId="0" fontId="14" fillId="0" borderId="0" xfId="20" applyNumberFormat="1" applyFont="1" applyFill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center" vertical="center" wrapText="1"/>
      <protection/>
    </xf>
    <xf numFmtId="0" fontId="13" fillId="2" borderId="4" xfId="20" applyFont="1" applyFill="1" applyBorder="1" applyAlignment="1">
      <alignment horizontal="justify" vertical="center" wrapText="1"/>
      <protection/>
    </xf>
    <xf numFmtId="180" fontId="14" fillId="3" borderId="4" xfId="20" applyNumberFormat="1" applyFont="1" applyFill="1" applyBorder="1" applyAlignment="1">
      <alignment horizontal="center" vertical="center" wrapText="1"/>
      <protection/>
    </xf>
    <xf numFmtId="0" fontId="16" fillId="0" borderId="0" xfId="20" applyNumberFormat="1" applyFont="1" applyFill="1" applyAlignment="1">
      <alignment horizontal="center" vertical="center" wrapText="1"/>
      <protection/>
    </xf>
    <xf numFmtId="2" fontId="14" fillId="4" borderId="4" xfId="20" applyNumberFormat="1" applyFont="1" applyFill="1" applyBorder="1" applyAlignment="1">
      <alignment horizontal="center" vertical="center" wrapText="1"/>
      <protection/>
    </xf>
    <xf numFmtId="2" fontId="11" fillId="4" borderId="4" xfId="20" applyNumberFormat="1" applyFont="1" applyFill="1" applyBorder="1" applyAlignment="1">
      <alignment horizontal="justify" vertical="center" wrapText="1"/>
      <protection/>
    </xf>
    <xf numFmtId="2" fontId="14" fillId="5" borderId="4" xfId="20" applyNumberFormat="1" applyFont="1" applyFill="1" applyBorder="1" applyAlignment="1">
      <alignment horizontal="center" vertical="center" wrapText="1"/>
      <protection/>
    </xf>
    <xf numFmtId="2" fontId="11" fillId="5" borderId="4" xfId="20" applyNumberFormat="1" applyFont="1" applyFill="1" applyBorder="1" applyAlignment="1">
      <alignment horizontal="justify" vertical="center" wrapText="1"/>
      <protection/>
    </xf>
    <xf numFmtId="2" fontId="14" fillId="0" borderId="4" xfId="20" applyNumberFormat="1" applyFont="1" applyFill="1" applyBorder="1" applyAlignment="1">
      <alignment horizontal="center" vertical="center" wrapText="1"/>
      <protection/>
    </xf>
    <xf numFmtId="2" fontId="11" fillId="0" borderId="4" xfId="20" applyNumberFormat="1" applyFont="1" applyFill="1" applyBorder="1" applyAlignment="1">
      <alignment horizontal="justify" vertical="center" wrapText="1"/>
      <protection/>
    </xf>
    <xf numFmtId="0" fontId="13" fillId="3" borderId="4" xfId="20" applyFont="1" applyFill="1" applyBorder="1" applyAlignment="1">
      <alignment horizontal="justify" vertical="center" wrapText="1"/>
      <protection/>
    </xf>
    <xf numFmtId="0" fontId="11" fillId="4" borderId="4" xfId="20" applyFont="1" applyFill="1" applyBorder="1" applyAlignment="1">
      <alignment horizontal="justify" vertical="center" wrapText="1"/>
      <protection/>
    </xf>
    <xf numFmtId="0" fontId="11" fillId="5" borderId="4" xfId="20" applyFont="1" applyFill="1" applyBorder="1" applyAlignment="1">
      <alignment horizontal="justify" vertical="center" wrapText="1"/>
      <protection/>
    </xf>
    <xf numFmtId="0" fontId="11" fillId="0" borderId="4" xfId="20" applyFont="1" applyFill="1" applyBorder="1" applyAlignment="1">
      <alignment horizontal="justify" vertical="center" wrapText="1"/>
      <protection/>
    </xf>
    <xf numFmtId="2" fontId="10" fillId="2" borderId="4" xfId="20" applyNumberFormat="1" applyFont="1" applyFill="1" applyBorder="1" applyAlignment="1">
      <alignment horizontal="center" vertical="center" wrapText="1"/>
      <protection/>
    </xf>
    <xf numFmtId="2" fontId="13" fillId="2" borderId="4" xfId="20" applyNumberFormat="1" applyFont="1" applyFill="1" applyBorder="1" applyAlignment="1">
      <alignment horizontal="justify" vertical="center" wrapText="1"/>
      <protection/>
    </xf>
    <xf numFmtId="2" fontId="10" fillId="3" borderId="4" xfId="20" applyNumberFormat="1" applyFont="1" applyFill="1" applyBorder="1" applyAlignment="1">
      <alignment horizontal="center" vertical="center" wrapText="1"/>
      <protection/>
    </xf>
    <xf numFmtId="2" fontId="13" fillId="3" borderId="4" xfId="20" applyNumberFormat="1" applyFont="1" applyFill="1" applyBorder="1" applyAlignment="1">
      <alignment horizontal="justify" vertical="center" wrapText="1"/>
      <protection/>
    </xf>
    <xf numFmtId="0" fontId="16" fillId="0" borderId="0" xfId="20" applyFont="1" applyFill="1" applyAlignment="1">
      <alignment horizontal="left" vertical="center" wrapText="1"/>
      <protection/>
    </xf>
    <xf numFmtId="0" fontId="13" fillId="6" borderId="0" xfId="20" applyFont="1" applyFill="1" applyAlignment="1">
      <alignment horizontal="center" vertical="center" wrapText="1"/>
      <protection/>
    </xf>
    <xf numFmtId="0" fontId="11" fillId="6" borderId="0" xfId="20" applyFont="1" applyFill="1" applyAlignment="1">
      <alignment horizontal="center" vertical="center" wrapText="1"/>
      <protection/>
    </xf>
    <xf numFmtId="49" fontId="14" fillId="6" borderId="4" xfId="20" applyNumberFormat="1" applyFont="1" applyFill="1" applyBorder="1" applyAlignment="1">
      <alignment horizontal="center" vertical="center" wrapText="1"/>
      <protection/>
    </xf>
    <xf numFmtId="49" fontId="11" fillId="6" borderId="4" xfId="20" applyNumberFormat="1" applyFont="1" applyFill="1" applyBorder="1" applyAlignment="1">
      <alignment horizontal="justify" vertical="center" wrapText="1"/>
      <protection/>
    </xf>
    <xf numFmtId="180" fontId="14" fillId="6" borderId="4" xfId="20" applyNumberFormat="1" applyFont="1" applyFill="1" applyBorder="1" applyAlignment="1">
      <alignment horizontal="center" vertical="center" wrapText="1"/>
      <protection/>
    </xf>
    <xf numFmtId="0" fontId="13" fillId="2" borderId="12" xfId="20" applyFont="1" applyFill="1" applyBorder="1" applyAlignment="1">
      <alignment horizontal="center" vertical="center" wrapText="1"/>
      <protection/>
    </xf>
    <xf numFmtId="180" fontId="3" fillId="2" borderId="12" xfId="20" applyNumberFormat="1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justify" vertical="center" wrapText="1"/>
      <protection/>
    </xf>
    <xf numFmtId="180" fontId="11" fillId="0" borderId="0" xfId="20" applyNumberFormat="1" applyFont="1" applyFill="1" applyAlignment="1">
      <alignment horizontal="center" vertical="center" wrapText="1"/>
      <protection/>
    </xf>
    <xf numFmtId="0" fontId="11" fillId="0" borderId="0" xfId="20" applyNumberFormat="1" applyFont="1" applyFill="1" applyAlignment="1">
      <alignment horizontal="center" vertical="center" wrapText="1"/>
      <protection/>
    </xf>
    <xf numFmtId="0" fontId="11" fillId="0" borderId="0" xfId="20" applyNumberFormat="1" applyFont="1" applyFill="1" applyAlignment="1">
      <alignment horizontal="justify" vertical="center" wrapText="1"/>
      <protection/>
    </xf>
    <xf numFmtId="0" fontId="13" fillId="0" borderId="0" xfId="20" applyFont="1" applyFill="1" applyAlignment="1">
      <alignment horizontal="justify" vertical="center" wrapText="1"/>
      <protection/>
    </xf>
    <xf numFmtId="49" fontId="14" fillId="0" borderId="0" xfId="20" applyNumberFormat="1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justify" vertical="center" wrapText="1"/>
      <protection/>
    </xf>
    <xf numFmtId="180" fontId="14" fillId="0" borderId="0" xfId="20" applyNumberFormat="1" applyFont="1" applyBorder="1" applyAlignment="1">
      <alignment horizontal="center" vertical="center" wrapText="1"/>
      <protection/>
    </xf>
    <xf numFmtId="49" fontId="14" fillId="0" borderId="0" xfId="20" applyNumberFormat="1" applyFont="1" applyAlignment="1">
      <alignment horizontal="center" vertical="center" wrapText="1"/>
      <protection/>
    </xf>
    <xf numFmtId="0" fontId="14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justify" vertical="center" wrapText="1"/>
      <protection/>
    </xf>
    <xf numFmtId="0" fontId="13" fillId="0" borderId="0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12" fillId="0" borderId="0" xfId="19" applyFont="1" applyAlignment="1">
      <alignment vertical="center" wrapText="1"/>
      <protection/>
    </xf>
    <xf numFmtId="0" fontId="12" fillId="0" borderId="0" xfId="19" applyFont="1" applyAlignment="1">
      <alignment horizontal="left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justify" vertical="center" wrapText="1"/>
      <protection/>
    </xf>
    <xf numFmtId="180" fontId="14" fillId="0" borderId="0" xfId="19" applyNumberFormat="1" applyFont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textRotation="90" wrapText="1"/>
      <protection/>
    </xf>
    <xf numFmtId="0" fontId="14" fillId="0" borderId="0" xfId="19" applyFont="1" applyFill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textRotation="90" wrapText="1"/>
      <protection/>
    </xf>
    <xf numFmtId="0" fontId="14" fillId="0" borderId="12" xfId="19" applyFont="1" applyBorder="1" applyAlignment="1">
      <alignment horizontal="center" vertical="center" textRotation="90" wrapText="1"/>
      <protection/>
    </xf>
    <xf numFmtId="0" fontId="1" fillId="7" borderId="7" xfId="19" applyFont="1" applyFill="1" applyBorder="1" applyAlignment="1">
      <alignment horizontal="center" vertical="center" wrapText="1"/>
      <protection/>
    </xf>
    <xf numFmtId="180" fontId="1" fillId="7" borderId="7" xfId="19" applyNumberFormat="1" applyFont="1" applyFill="1" applyBorder="1" applyAlignment="1">
      <alignment horizontal="center" vertical="center" wrapText="1"/>
      <protection/>
    </xf>
    <xf numFmtId="49" fontId="10" fillId="2" borderId="4" xfId="19" applyNumberFormat="1" applyFont="1" applyFill="1" applyBorder="1" applyAlignment="1">
      <alignment horizontal="center" vertical="center" wrapText="1"/>
      <protection/>
    </xf>
    <xf numFmtId="0" fontId="10" fillId="2" borderId="4" xfId="19" applyNumberFormat="1" applyFont="1" applyFill="1" applyBorder="1" applyAlignment="1">
      <alignment horizontal="center" vertical="center" wrapText="1"/>
      <protection/>
    </xf>
    <xf numFmtId="0" fontId="13" fillId="2" borderId="4" xfId="19" applyNumberFormat="1" applyFont="1" applyFill="1" applyBorder="1" applyAlignment="1">
      <alignment horizontal="justify" vertical="center" wrapText="1"/>
      <protection/>
    </xf>
    <xf numFmtId="180" fontId="10" fillId="2" borderId="4" xfId="19" applyNumberFormat="1" applyFont="1" applyFill="1" applyBorder="1" applyAlignment="1">
      <alignment horizontal="center" vertical="center" wrapText="1"/>
      <protection/>
    </xf>
    <xf numFmtId="0" fontId="16" fillId="0" borderId="0" xfId="19" applyFont="1" applyFill="1" applyAlignment="1">
      <alignment horizontal="center" vertical="center" wrapText="1"/>
      <protection/>
    </xf>
    <xf numFmtId="49" fontId="10" fillId="3" borderId="4" xfId="19" applyNumberFormat="1" applyFont="1" applyFill="1" applyBorder="1" applyAlignment="1">
      <alignment horizontal="center" vertical="center" wrapText="1"/>
      <protection/>
    </xf>
    <xf numFmtId="49" fontId="13" fillId="3" borderId="4" xfId="19" applyNumberFormat="1" applyFont="1" applyFill="1" applyBorder="1" applyAlignment="1">
      <alignment horizontal="justify" vertical="center" wrapText="1"/>
      <protection/>
    </xf>
    <xf numFmtId="49" fontId="14" fillId="4" borderId="4" xfId="19" applyNumberFormat="1" applyFont="1" applyFill="1" applyBorder="1" applyAlignment="1">
      <alignment horizontal="center" vertical="center" wrapText="1"/>
      <protection/>
    </xf>
    <xf numFmtId="49" fontId="11" fillId="4" borderId="4" xfId="19" applyNumberFormat="1" applyFont="1" applyFill="1" applyBorder="1" applyAlignment="1">
      <alignment horizontal="justify" vertical="center" wrapText="1"/>
      <protection/>
    </xf>
    <xf numFmtId="180" fontId="14" fillId="4" borderId="4" xfId="19" applyNumberFormat="1" applyFont="1" applyFill="1" applyBorder="1" applyAlignment="1">
      <alignment horizontal="center" vertical="center" wrapText="1"/>
      <protection/>
    </xf>
    <xf numFmtId="49" fontId="14" fillId="5" borderId="4" xfId="19" applyNumberFormat="1" applyFont="1" applyFill="1" applyBorder="1" applyAlignment="1">
      <alignment horizontal="center" vertical="center" wrapText="1"/>
      <protection/>
    </xf>
    <xf numFmtId="49" fontId="11" fillId="0" borderId="4" xfId="19" applyNumberFormat="1" applyFont="1" applyFill="1" applyBorder="1" applyAlignment="1">
      <alignment horizontal="left" vertical="center" wrapText="1"/>
      <protection/>
    </xf>
    <xf numFmtId="0" fontId="10" fillId="3" borderId="4" xfId="19" applyNumberFormat="1" applyFont="1" applyFill="1" applyBorder="1" applyAlignment="1">
      <alignment horizontal="center" vertical="center" wrapText="1"/>
      <protection/>
    </xf>
    <xf numFmtId="49" fontId="11" fillId="5" borderId="4" xfId="19" applyNumberFormat="1" applyFont="1" applyFill="1" applyBorder="1" applyAlignment="1">
      <alignment vertical="center" wrapText="1"/>
      <protection/>
    </xf>
    <xf numFmtId="0" fontId="13" fillId="3" borderId="4" xfId="19" applyNumberFormat="1" applyFont="1" applyFill="1" applyBorder="1" applyAlignment="1">
      <alignment horizontal="justify" vertical="center" wrapText="1"/>
      <protection/>
    </xf>
    <xf numFmtId="0" fontId="14" fillId="4" borderId="4" xfId="19" applyNumberFormat="1" applyFont="1" applyFill="1" applyBorder="1" applyAlignment="1">
      <alignment horizontal="center" vertical="center" wrapText="1"/>
      <protection/>
    </xf>
    <xf numFmtId="0" fontId="11" fillId="4" borderId="4" xfId="19" applyNumberFormat="1" applyFont="1" applyFill="1" applyBorder="1" applyAlignment="1">
      <alignment horizontal="justify" vertical="center" wrapText="1"/>
      <protection/>
    </xf>
    <xf numFmtId="0" fontId="14" fillId="5" borderId="4" xfId="19" applyNumberFormat="1" applyFont="1" applyFill="1" applyBorder="1" applyAlignment="1">
      <alignment horizontal="center" vertical="center" wrapText="1"/>
      <protection/>
    </xf>
    <xf numFmtId="0" fontId="14" fillId="0" borderId="4" xfId="19" applyNumberFormat="1" applyFont="1" applyFill="1" applyBorder="1" applyAlignment="1">
      <alignment horizontal="center" vertical="center" wrapText="1"/>
      <protection/>
    </xf>
    <xf numFmtId="0" fontId="11" fillId="0" borderId="4" xfId="19" applyNumberFormat="1" applyFont="1" applyFill="1" applyBorder="1" applyAlignment="1">
      <alignment horizontal="justify" vertical="center" wrapText="1"/>
      <protection/>
    </xf>
    <xf numFmtId="0" fontId="11" fillId="5" borderId="4" xfId="19" applyNumberFormat="1" applyFont="1" applyFill="1" applyBorder="1" applyAlignment="1">
      <alignment horizontal="justify" vertical="center" wrapText="1"/>
      <protection/>
    </xf>
    <xf numFmtId="0" fontId="1" fillId="7" borderId="4" xfId="19" applyFont="1" applyFill="1" applyBorder="1" applyAlignment="1">
      <alignment horizontal="center" vertical="center" wrapText="1"/>
      <protection/>
    </xf>
    <xf numFmtId="180" fontId="1" fillId="7" borderId="4" xfId="19" applyNumberFormat="1" applyFont="1" applyFill="1" applyBorder="1" applyAlignment="1">
      <alignment horizontal="center" vertical="center" wrapText="1"/>
      <protection/>
    </xf>
    <xf numFmtId="49" fontId="13" fillId="2" borderId="4" xfId="19" applyNumberFormat="1" applyFont="1" applyFill="1" applyBorder="1" applyAlignment="1">
      <alignment horizontal="justify" vertical="center"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14" fillId="6" borderId="4" xfId="19" applyNumberFormat="1" applyFont="1" applyFill="1" applyBorder="1" applyAlignment="1">
      <alignment horizontal="center" vertical="center" wrapText="1"/>
      <protection/>
    </xf>
    <xf numFmtId="0" fontId="18" fillId="0" borderId="0" xfId="19" applyFont="1" applyFill="1" applyAlignment="1">
      <alignment horizontal="center" vertical="center" wrapText="1"/>
      <protection/>
    </xf>
    <xf numFmtId="0" fontId="14" fillId="0" borderId="4" xfId="19" applyNumberFormat="1" applyFont="1" applyBorder="1" applyAlignment="1">
      <alignment horizontal="center" vertical="center" wrapText="1"/>
      <protection/>
    </xf>
    <xf numFmtId="49" fontId="14" fillId="0" borderId="4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justify" vertical="center" wrapText="1"/>
      <protection/>
    </xf>
    <xf numFmtId="49" fontId="11" fillId="5" borderId="4" xfId="19" applyNumberFormat="1" applyFont="1" applyFill="1" applyBorder="1" applyAlignment="1">
      <alignment horizontal="left" vertical="center" wrapText="1"/>
      <protection/>
    </xf>
    <xf numFmtId="0" fontId="10" fillId="2" borderId="4" xfId="19" applyFont="1" applyFill="1" applyBorder="1" applyAlignment="1">
      <alignment horizontal="center" vertical="center" wrapText="1"/>
      <protection/>
    </xf>
    <xf numFmtId="0" fontId="10" fillId="3" borderId="4" xfId="19" applyFont="1" applyFill="1" applyBorder="1" applyAlignment="1">
      <alignment horizontal="center" vertical="center" wrapText="1"/>
      <protection/>
    </xf>
    <xf numFmtId="202" fontId="11" fillId="4" borderId="4" xfId="19" applyNumberFormat="1" applyFont="1" applyFill="1" applyBorder="1" applyAlignment="1">
      <alignment horizontal="justify" vertical="center" wrapText="1"/>
      <protection/>
    </xf>
    <xf numFmtId="202" fontId="11" fillId="5" borderId="4" xfId="19" applyNumberFormat="1" applyFont="1" applyFill="1" applyBorder="1" applyAlignment="1">
      <alignment horizontal="justify" vertical="center" wrapText="1"/>
      <protection/>
    </xf>
    <xf numFmtId="49" fontId="14" fillId="3" borderId="4" xfId="19" applyNumberFormat="1" applyFont="1" applyFill="1" applyBorder="1" applyAlignment="1">
      <alignment horizontal="center" vertical="center" wrapText="1"/>
      <protection/>
    </xf>
    <xf numFmtId="49" fontId="1" fillId="7" borderId="4" xfId="19" applyNumberFormat="1" applyFont="1" applyFill="1" applyBorder="1" applyAlignment="1">
      <alignment horizontal="center" vertical="center" wrapText="1"/>
      <protection/>
    </xf>
    <xf numFmtId="0" fontId="17" fillId="0" borderId="0" xfId="19" applyFont="1" applyFill="1" applyAlignment="1">
      <alignment horizontal="center" vertical="center" wrapText="1"/>
      <protection/>
    </xf>
    <xf numFmtId="0" fontId="14" fillId="4" borderId="4" xfId="19" applyFont="1" applyFill="1" applyBorder="1" applyAlignment="1">
      <alignment horizontal="center" vertical="center" wrapText="1"/>
      <protection/>
    </xf>
    <xf numFmtId="0" fontId="14" fillId="5" borderId="4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2" fontId="10" fillId="2" borderId="4" xfId="19" applyNumberFormat="1" applyFont="1" applyFill="1" applyBorder="1" applyAlignment="1">
      <alignment horizontal="center" vertical="center" wrapText="1"/>
      <protection/>
    </xf>
    <xf numFmtId="2" fontId="10" fillId="3" borderId="4" xfId="19" applyNumberFormat="1" applyFont="1" applyFill="1" applyBorder="1" applyAlignment="1">
      <alignment horizontal="center" vertical="center" wrapText="1"/>
      <protection/>
    </xf>
    <xf numFmtId="189" fontId="14" fillId="4" borderId="4" xfId="19" applyNumberFormat="1" applyFont="1" applyFill="1" applyBorder="1" applyAlignment="1">
      <alignment horizontal="center" vertical="center" wrapText="1"/>
      <protection/>
    </xf>
    <xf numFmtId="0" fontId="14" fillId="0" borderId="0" xfId="19" applyNumberFormat="1" applyFont="1" applyFill="1" applyAlignment="1">
      <alignment horizontal="center" vertical="center" wrapText="1"/>
      <protection/>
    </xf>
    <xf numFmtId="189" fontId="14" fillId="0" borderId="4" xfId="19" applyNumberFormat="1" applyFont="1" applyFill="1" applyBorder="1" applyAlignment="1">
      <alignment horizontal="center" vertical="center" wrapText="1"/>
      <protection/>
    </xf>
    <xf numFmtId="49" fontId="11" fillId="0" borderId="0" xfId="19" applyNumberFormat="1" applyFont="1" applyFill="1" applyAlignment="1">
      <alignment horizontal="center" vertical="center" wrapText="1"/>
      <protection/>
    </xf>
    <xf numFmtId="0" fontId="13" fillId="2" borderId="4" xfId="19" applyFont="1" applyFill="1" applyBorder="1" applyAlignment="1">
      <alignment horizontal="justify" vertical="center" wrapText="1"/>
      <protection/>
    </xf>
    <xf numFmtId="180" fontId="14" fillId="3" borderId="4" xfId="19" applyNumberFormat="1" applyFont="1" applyFill="1" applyBorder="1" applyAlignment="1">
      <alignment horizontal="center" vertical="center" wrapText="1"/>
      <protection/>
    </xf>
    <xf numFmtId="0" fontId="16" fillId="0" borderId="0" xfId="19" applyNumberFormat="1" applyFont="1" applyFill="1" applyAlignment="1">
      <alignment horizontal="center" vertical="center" wrapText="1"/>
      <protection/>
    </xf>
    <xf numFmtId="2" fontId="14" fillId="4" borderId="4" xfId="19" applyNumberFormat="1" applyFont="1" applyFill="1" applyBorder="1" applyAlignment="1">
      <alignment horizontal="center" vertical="center" wrapText="1"/>
      <protection/>
    </xf>
    <xf numFmtId="2" fontId="11" fillId="4" borderId="4" xfId="19" applyNumberFormat="1" applyFont="1" applyFill="1" applyBorder="1" applyAlignment="1">
      <alignment horizontal="justify" vertical="center" wrapText="1"/>
      <protection/>
    </xf>
    <xf numFmtId="2" fontId="14" fillId="5" borderId="4" xfId="19" applyNumberFormat="1" applyFont="1" applyFill="1" applyBorder="1" applyAlignment="1">
      <alignment horizontal="center" vertical="center" wrapText="1"/>
      <protection/>
    </xf>
    <xf numFmtId="2" fontId="11" fillId="5" borderId="4" xfId="19" applyNumberFormat="1" applyFont="1" applyFill="1" applyBorder="1" applyAlignment="1">
      <alignment horizontal="justify" vertical="center" wrapText="1"/>
      <protection/>
    </xf>
    <xf numFmtId="2" fontId="14" fillId="0" borderId="4" xfId="19" applyNumberFormat="1" applyFont="1" applyFill="1" applyBorder="1" applyAlignment="1">
      <alignment horizontal="center" vertical="center" wrapText="1"/>
      <protection/>
    </xf>
    <xf numFmtId="2" fontId="11" fillId="0" borderId="4" xfId="19" applyNumberFormat="1" applyFont="1" applyFill="1" applyBorder="1" applyAlignment="1">
      <alignment horizontal="justify" vertical="center" wrapText="1"/>
      <protection/>
    </xf>
    <xf numFmtId="0" fontId="13" fillId="3" borderId="4" xfId="19" applyFont="1" applyFill="1" applyBorder="1" applyAlignment="1">
      <alignment horizontal="justify" vertical="center" wrapText="1"/>
      <protection/>
    </xf>
    <xf numFmtId="0" fontId="11" fillId="4" borderId="4" xfId="19" applyFont="1" applyFill="1" applyBorder="1" applyAlignment="1">
      <alignment horizontal="justify" vertical="center" wrapText="1"/>
      <protection/>
    </xf>
    <xf numFmtId="0" fontId="11" fillId="5" borderId="4" xfId="19" applyFont="1" applyFill="1" applyBorder="1" applyAlignment="1">
      <alignment horizontal="justify" vertical="center" wrapText="1"/>
      <protection/>
    </xf>
    <xf numFmtId="0" fontId="11" fillId="0" borderId="4" xfId="19" applyFont="1" applyFill="1" applyBorder="1" applyAlignment="1">
      <alignment horizontal="justify" vertical="center" wrapText="1"/>
      <protection/>
    </xf>
    <xf numFmtId="2" fontId="13" fillId="2" borderId="4" xfId="19" applyNumberFormat="1" applyFont="1" applyFill="1" applyBorder="1" applyAlignment="1">
      <alignment horizontal="justify" vertical="center" wrapText="1"/>
      <protection/>
    </xf>
    <xf numFmtId="2" fontId="13" fillId="3" borderId="4" xfId="19" applyNumberFormat="1" applyFont="1" applyFill="1" applyBorder="1" applyAlignment="1">
      <alignment horizontal="justify" vertical="center" wrapText="1"/>
      <protection/>
    </xf>
    <xf numFmtId="49" fontId="11" fillId="4" borderId="4" xfId="19" applyNumberFormat="1" applyFont="1" applyFill="1" applyBorder="1" applyAlignment="1">
      <alignment horizontal="left" vertical="center" wrapText="1"/>
      <protection/>
    </xf>
    <xf numFmtId="49" fontId="13" fillId="3" borderId="4" xfId="19" applyNumberFormat="1" applyFont="1" applyFill="1" applyBorder="1" applyAlignment="1">
      <alignment horizontal="left" vertical="center" wrapText="1"/>
      <protection/>
    </xf>
    <xf numFmtId="0" fontId="13" fillId="6" borderId="0" xfId="19" applyFont="1" applyFill="1" applyAlignment="1">
      <alignment horizontal="center" vertical="center" wrapText="1"/>
      <protection/>
    </xf>
    <xf numFmtId="0" fontId="11" fillId="6" borderId="0" xfId="19" applyFont="1" applyFill="1" applyAlignment="1">
      <alignment horizontal="center" vertical="center" wrapText="1"/>
      <protection/>
    </xf>
    <xf numFmtId="49" fontId="14" fillId="6" borderId="4" xfId="19" applyNumberFormat="1" applyFont="1" applyFill="1" applyBorder="1" applyAlignment="1">
      <alignment horizontal="center" vertical="center" wrapText="1"/>
      <protection/>
    </xf>
    <xf numFmtId="49" fontId="11" fillId="6" borderId="4" xfId="19" applyNumberFormat="1" applyFont="1" applyFill="1" applyBorder="1" applyAlignment="1">
      <alignment horizontal="justify" vertical="center" wrapText="1"/>
      <protection/>
    </xf>
    <xf numFmtId="0" fontId="1" fillId="2" borderId="12" xfId="19" applyFont="1" applyFill="1" applyBorder="1" applyAlignment="1">
      <alignment horizontal="center" vertical="center" wrapText="1"/>
      <protection/>
    </xf>
    <xf numFmtId="180" fontId="1" fillId="2" borderId="12" xfId="19" applyNumberFormat="1" applyFont="1" applyFill="1" applyBorder="1" applyAlignment="1">
      <alignment horizontal="center" vertical="center" wrapText="1"/>
      <protection/>
    </xf>
    <xf numFmtId="0" fontId="11" fillId="0" borderId="0" xfId="19" applyNumberFormat="1" applyFont="1" applyFill="1" applyAlignment="1">
      <alignment horizontal="center" vertical="center" wrapText="1"/>
      <protection/>
    </xf>
    <xf numFmtId="49" fontId="14" fillId="0" borderId="0" xfId="19" applyNumberFormat="1" applyFont="1" applyBorder="1" applyAlignment="1">
      <alignment horizontal="center" vertical="center" wrapText="1"/>
      <protection/>
    </xf>
    <xf numFmtId="0" fontId="11" fillId="0" borderId="0" xfId="19" applyFont="1" applyBorder="1" applyAlignment="1">
      <alignment horizontal="justify" vertical="center" wrapText="1"/>
      <protection/>
    </xf>
    <xf numFmtId="180" fontId="14" fillId="0" borderId="0" xfId="19" applyNumberFormat="1" applyFont="1" applyBorder="1" applyAlignment="1">
      <alignment horizontal="center" vertical="center" wrapText="1"/>
      <protection/>
    </xf>
    <xf numFmtId="180" fontId="11" fillId="0" borderId="0" xfId="19" applyNumberFormat="1" applyFont="1" applyFill="1" applyAlignment="1">
      <alignment horizontal="center" vertical="center" wrapText="1"/>
      <protection/>
    </xf>
    <xf numFmtId="49" fontId="14" fillId="0" borderId="0" xfId="19" applyNumberFormat="1" applyFont="1" applyAlignment="1">
      <alignment horizontal="center" vertical="center" wrapText="1"/>
      <protection/>
    </xf>
    <xf numFmtId="0" fontId="14" fillId="0" borderId="0" xfId="19" applyFont="1" applyAlignment="1">
      <alignment horizontal="center" vertical="center" wrapText="1"/>
      <protection/>
    </xf>
    <xf numFmtId="0" fontId="11" fillId="0" borderId="0" xfId="19" applyFont="1" applyAlignment="1">
      <alignment horizontal="justify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Приложение 3" xfId="18"/>
    <cellStyle name="Обычный_Приложение 4,6" xfId="19"/>
    <cellStyle name="Обычный_Уточненное приложение 3,5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695325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5336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"20" февраля 2014 года  № 44-н
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57150</xdr:rowOff>
    </xdr:from>
    <xdr:to>
      <xdr:col>3</xdr:col>
      <xdr:colOff>609600</xdr:colOff>
      <xdr:row>4</xdr:row>
      <xdr:rowOff>581025</xdr:rowOff>
    </xdr:to>
    <xdr:sp>
      <xdr:nvSpPr>
        <xdr:cNvPr id="1" name="Rectangle 1"/>
        <xdr:cNvSpPr>
          <a:spLocks/>
        </xdr:cNvSpPr>
      </xdr:nvSpPr>
      <xdr:spPr>
        <a:xfrm>
          <a:off x="3800475" y="57150"/>
          <a:ext cx="27717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2
к решению  Собрания депутатов МО "Котлас"
от  "20" февраля 2014 года  № 44-н
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657975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657975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4314825</xdr:colOff>
      <xdr:row>0</xdr:row>
      <xdr:rowOff>0</xdr:rowOff>
    </xdr:from>
    <xdr:to>
      <xdr:col>7</xdr:col>
      <xdr:colOff>0</xdr:colOff>
      <xdr:row>2</xdr:row>
      <xdr:rowOff>676275</xdr:rowOff>
    </xdr:to>
    <xdr:sp>
      <xdr:nvSpPr>
        <xdr:cNvPr id="3" name="Rectangle 3"/>
        <xdr:cNvSpPr>
          <a:spLocks/>
        </xdr:cNvSpPr>
      </xdr:nvSpPr>
      <xdr:spPr>
        <a:xfrm>
          <a:off x="5391150" y="0"/>
          <a:ext cx="28479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 20" февраля 2014 года № 44-н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6294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6294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2</xdr:row>
      <xdr:rowOff>676275</xdr:rowOff>
    </xdr:to>
    <xdr:sp>
      <xdr:nvSpPr>
        <xdr:cNvPr id="3" name="Rectangle 3"/>
        <xdr:cNvSpPr>
          <a:spLocks/>
        </xdr:cNvSpPr>
      </xdr:nvSpPr>
      <xdr:spPr>
        <a:xfrm>
          <a:off x="11163300" y="0"/>
          <a:ext cx="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    " февраля 2014 года №____________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10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11163300" y="1409700"/>
          <a:ext cx="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    " февраля 2014 года №____________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  <xdr:twoCellAnchor>
    <xdr:from>
      <xdr:col>3</xdr:col>
      <xdr:colOff>3619500</xdr:colOff>
      <xdr:row>0</xdr:row>
      <xdr:rowOff>0</xdr:rowOff>
    </xdr:from>
    <xdr:to>
      <xdr:col>5</xdr:col>
      <xdr:colOff>857250</xdr:colOff>
      <xdr:row>2</xdr:row>
      <xdr:rowOff>676275</xdr:rowOff>
    </xdr:to>
    <xdr:sp>
      <xdr:nvSpPr>
        <xdr:cNvPr id="5" name="Rectangle 5"/>
        <xdr:cNvSpPr>
          <a:spLocks/>
        </xdr:cNvSpPr>
      </xdr:nvSpPr>
      <xdr:spPr>
        <a:xfrm>
          <a:off x="4619625" y="0"/>
          <a:ext cx="2867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4
к решению  Собрания депутатов МО "Котлас"
от  "20" февраля 2014 года № 44-н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305550" y="0"/>
          <a:ext cx="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"10"сентября  2009 года №_______
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3352800</xdr:colOff>
      <xdr:row>0</xdr:row>
      <xdr:rowOff>28575</xdr:rowOff>
    </xdr:from>
    <xdr:to>
      <xdr:col>7</xdr:col>
      <xdr:colOff>714375</xdr:colOff>
      <xdr:row>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867275" y="28575"/>
          <a:ext cx="28765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 "20 "  февраля  2014 года № 44-н
"О внесении изменений в решение 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7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"10"сентября  2009 года №_______
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2962275</xdr:colOff>
      <xdr:row>0</xdr:row>
      <xdr:rowOff>0</xdr:rowOff>
    </xdr:from>
    <xdr:to>
      <xdr:col>7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286250" y="0"/>
          <a:ext cx="28670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6
к решению  Собрания депутатов МО "Котлас"
от  "20" февраля 2014 года № 44-н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F14" sqref="F14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7" customHeight="1">
      <c r="A5" s="5"/>
      <c r="B5" s="4"/>
      <c r="C5" s="4"/>
    </row>
    <row r="6" spans="1:3" ht="16.5" customHeight="1">
      <c r="A6" s="29" t="s">
        <v>25</v>
      </c>
      <c r="B6" s="29"/>
      <c r="C6" s="29"/>
    </row>
    <row r="7" spans="1:3" ht="18.75" customHeight="1">
      <c r="A7" s="29" t="s">
        <v>42</v>
      </c>
      <c r="B7" s="29"/>
      <c r="C7" s="29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5.5">
      <c r="A10" s="9" t="s">
        <v>8</v>
      </c>
      <c r="B10" s="10" t="s">
        <v>7</v>
      </c>
      <c r="C10" s="11">
        <f>SUM(C12,-C14)</f>
        <v>69798.9</v>
      </c>
    </row>
    <row r="11" spans="1:3" ht="25.5">
      <c r="A11" s="12" t="s">
        <v>26</v>
      </c>
      <c r="B11" s="13" t="s">
        <v>27</v>
      </c>
      <c r="C11" s="14">
        <v>160000</v>
      </c>
    </row>
    <row r="12" spans="1:3" ht="25.5">
      <c r="A12" s="12" t="s">
        <v>9</v>
      </c>
      <c r="B12" s="13" t="s">
        <v>12</v>
      </c>
      <c r="C12" s="15">
        <f>C11</f>
        <v>160000</v>
      </c>
    </row>
    <row r="13" spans="1:3" ht="25.5">
      <c r="A13" s="16" t="s">
        <v>28</v>
      </c>
      <c r="B13" s="13" t="s">
        <v>29</v>
      </c>
      <c r="C13" s="15">
        <f>90000+186.1+15</f>
        <v>90201.1</v>
      </c>
    </row>
    <row r="14" spans="1:3" ht="25.5">
      <c r="A14" s="16" t="s">
        <v>10</v>
      </c>
      <c r="B14" s="13" t="s">
        <v>11</v>
      </c>
      <c r="C14" s="15">
        <f>C13</f>
        <v>90201.1</v>
      </c>
    </row>
    <row r="15" spans="1:3" ht="26.25" customHeight="1">
      <c r="A15" s="17" t="s">
        <v>14</v>
      </c>
      <c r="B15" s="18" t="s">
        <v>13</v>
      </c>
      <c r="C15" s="19">
        <f>SUM(C18,-C20)</f>
        <v>0</v>
      </c>
    </row>
    <row r="16" spans="1:3" ht="26.25" customHeight="1">
      <c r="A16" s="28" t="s">
        <v>43</v>
      </c>
      <c r="B16" s="13" t="s">
        <v>44</v>
      </c>
      <c r="C16" s="14">
        <v>0</v>
      </c>
    </row>
    <row r="17" spans="1:3" ht="26.25" customHeight="1">
      <c r="A17" s="12" t="s">
        <v>30</v>
      </c>
      <c r="B17" s="13" t="s">
        <v>45</v>
      </c>
      <c r="C17" s="14">
        <f>C18</f>
        <v>0</v>
      </c>
    </row>
    <row r="18" spans="1:3" ht="39" customHeight="1">
      <c r="A18" s="12" t="s">
        <v>15</v>
      </c>
      <c r="B18" s="13" t="s">
        <v>46</v>
      </c>
      <c r="C18" s="15">
        <v>0</v>
      </c>
    </row>
    <row r="19" spans="1:3" ht="39" customHeight="1">
      <c r="A19" s="12" t="s">
        <v>31</v>
      </c>
      <c r="B19" s="13" t="s">
        <v>47</v>
      </c>
      <c r="C19" s="15">
        <f>C20</f>
        <v>0</v>
      </c>
    </row>
    <row r="20" spans="1:3" ht="39" customHeight="1">
      <c r="A20" s="12" t="s">
        <v>48</v>
      </c>
      <c r="B20" s="13" t="s">
        <v>49</v>
      </c>
      <c r="C20" s="15">
        <v>0</v>
      </c>
    </row>
    <row r="21" spans="1:3" ht="24.75" customHeight="1">
      <c r="A21" s="20" t="s">
        <v>50</v>
      </c>
      <c r="B21" s="21" t="s">
        <v>16</v>
      </c>
      <c r="C21" s="19">
        <f>SUM(C22,C26)</f>
        <v>18266.600000000093</v>
      </c>
    </row>
    <row r="22" spans="1:3" ht="15" customHeight="1">
      <c r="A22" s="12" t="s">
        <v>2</v>
      </c>
      <c r="B22" s="13" t="s">
        <v>17</v>
      </c>
      <c r="C22" s="15">
        <f>-1596822.4-C12-C18</f>
        <v>-1756822.4</v>
      </c>
    </row>
    <row r="23" spans="1:3" ht="13.5" customHeight="1">
      <c r="A23" s="12" t="s">
        <v>32</v>
      </c>
      <c r="B23" s="13" t="s">
        <v>33</v>
      </c>
      <c r="C23" s="15">
        <f>C22</f>
        <v>-1756822.4</v>
      </c>
    </row>
    <row r="24" spans="1:3" ht="13.5" customHeight="1">
      <c r="A24" s="12" t="s">
        <v>34</v>
      </c>
      <c r="B24" s="13" t="s">
        <v>35</v>
      </c>
      <c r="C24" s="15">
        <f>C22</f>
        <v>-1756822.4</v>
      </c>
    </row>
    <row r="25" spans="1:3" ht="25.5" customHeight="1">
      <c r="A25" s="12" t="s">
        <v>5</v>
      </c>
      <c r="B25" s="13" t="s">
        <v>18</v>
      </c>
      <c r="C25" s="15">
        <f>C22</f>
        <v>-1756822.4</v>
      </c>
    </row>
    <row r="26" spans="1:3" ht="15" customHeight="1">
      <c r="A26" s="12" t="s">
        <v>3</v>
      </c>
      <c r="B26" s="13" t="s">
        <v>19</v>
      </c>
      <c r="C26" s="15">
        <f>1684887.9+C14+C20</f>
        <v>1775089</v>
      </c>
    </row>
    <row r="27" spans="1:3" ht="15.75" customHeight="1">
      <c r="A27" s="12" t="s">
        <v>36</v>
      </c>
      <c r="B27" s="13" t="s">
        <v>37</v>
      </c>
      <c r="C27" s="15">
        <f>C26</f>
        <v>1775089</v>
      </c>
    </row>
    <row r="28" spans="1:3" ht="14.25" customHeight="1">
      <c r="A28" s="12" t="s">
        <v>38</v>
      </c>
      <c r="B28" s="13" t="s">
        <v>39</v>
      </c>
      <c r="C28" s="15">
        <f>C26</f>
        <v>1775089</v>
      </c>
    </row>
    <row r="29" spans="1:3" ht="25.5" customHeight="1">
      <c r="A29" s="12" t="s">
        <v>6</v>
      </c>
      <c r="B29" s="13" t="s">
        <v>20</v>
      </c>
      <c r="C29" s="15">
        <f>C26</f>
        <v>1775089</v>
      </c>
    </row>
    <row r="30" spans="1:3" ht="26.25" customHeight="1">
      <c r="A30" s="17" t="s">
        <v>21</v>
      </c>
      <c r="B30" s="18" t="s">
        <v>22</v>
      </c>
      <c r="C30" s="22">
        <f>C31</f>
        <v>0</v>
      </c>
    </row>
    <row r="31" spans="1:3" ht="28.5" customHeight="1">
      <c r="A31" s="23" t="s">
        <v>41</v>
      </c>
      <c r="B31" s="13" t="s">
        <v>40</v>
      </c>
      <c r="C31" s="15">
        <v>0</v>
      </c>
    </row>
    <row r="32" spans="1:3" ht="28.5" customHeight="1">
      <c r="A32" s="23" t="s">
        <v>51</v>
      </c>
      <c r="B32" s="13" t="s">
        <v>52</v>
      </c>
      <c r="C32" s="15">
        <f>C33</f>
        <v>0</v>
      </c>
    </row>
    <row r="33" spans="1:3" ht="78" customHeight="1">
      <c r="A33" s="24" t="s">
        <v>54</v>
      </c>
      <c r="B33" s="13" t="s">
        <v>53</v>
      </c>
      <c r="C33" s="15">
        <f>C31</f>
        <v>0</v>
      </c>
    </row>
    <row r="34" spans="1:3" ht="74.25" customHeight="1">
      <c r="A34" s="24" t="s">
        <v>56</v>
      </c>
      <c r="B34" s="13" t="s">
        <v>55</v>
      </c>
      <c r="C34" s="15">
        <f>C31</f>
        <v>0</v>
      </c>
    </row>
    <row r="35" spans="1:3" ht="27.75" customHeight="1">
      <c r="A35" s="25" t="s">
        <v>23</v>
      </c>
      <c r="B35" s="26" t="s">
        <v>24</v>
      </c>
      <c r="C35" s="27">
        <f>SUM(C10,C15,C21,C30)</f>
        <v>88065.50000000009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H10" sqref="H10"/>
    </sheetView>
  </sheetViews>
  <sheetFormatPr defaultColWidth="9.140625" defaultRowHeight="12.75"/>
  <cols>
    <col min="1" max="1" width="53.7109375" style="0" customWidth="1"/>
    <col min="2" max="2" width="22.28125" style="0" customWidth="1"/>
    <col min="3" max="3" width="13.421875" style="0" customWidth="1"/>
    <col min="4" max="4" width="11.57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29" t="s">
        <v>25</v>
      </c>
      <c r="B6" s="29"/>
      <c r="C6" s="29"/>
      <c r="D6" s="29"/>
    </row>
    <row r="7" spans="1:4" ht="16.5" customHeight="1">
      <c r="A7" s="29" t="s">
        <v>57</v>
      </c>
      <c r="B7" s="29"/>
      <c r="C7" s="29"/>
      <c r="D7" s="29"/>
    </row>
    <row r="8" spans="1:4" ht="16.5" customHeight="1">
      <c r="A8" s="29" t="s">
        <v>58</v>
      </c>
      <c r="B8" s="29"/>
      <c r="C8" s="29"/>
      <c r="D8" s="29"/>
    </row>
    <row r="9" spans="1:3" ht="14.25" customHeight="1">
      <c r="A9" s="6"/>
      <c r="B9" s="6"/>
      <c r="C9" s="6"/>
    </row>
    <row r="10" spans="1:4" ht="29.25" customHeight="1">
      <c r="A10" s="7" t="s">
        <v>0</v>
      </c>
      <c r="B10" s="8" t="s">
        <v>1</v>
      </c>
      <c r="C10" s="8" t="s">
        <v>59</v>
      </c>
      <c r="D10" s="8" t="s">
        <v>60</v>
      </c>
    </row>
    <row r="11" spans="1:4" ht="25.5">
      <c r="A11" s="9" t="s">
        <v>8</v>
      </c>
      <c r="B11" s="10" t="s">
        <v>7</v>
      </c>
      <c r="C11" s="11">
        <f>SUM(C13,-C15)</f>
        <v>44985</v>
      </c>
      <c r="D11" s="11">
        <f>SUM(D13,-D15)</f>
        <v>39985</v>
      </c>
    </row>
    <row r="12" spans="1:4" ht="25.5">
      <c r="A12" s="12" t="s">
        <v>26</v>
      </c>
      <c r="B12" s="13" t="s">
        <v>27</v>
      </c>
      <c r="C12" s="14">
        <v>110000</v>
      </c>
      <c r="D12" s="14">
        <v>100000</v>
      </c>
    </row>
    <row r="13" spans="1:4" ht="25.5">
      <c r="A13" s="12" t="s">
        <v>9</v>
      </c>
      <c r="B13" s="13" t="s">
        <v>12</v>
      </c>
      <c r="C13" s="15">
        <f>C12</f>
        <v>110000</v>
      </c>
      <c r="D13" s="15">
        <f>D12</f>
        <v>100000</v>
      </c>
    </row>
    <row r="14" spans="1:4" ht="25.5">
      <c r="A14" s="16" t="s">
        <v>28</v>
      </c>
      <c r="B14" s="13" t="s">
        <v>29</v>
      </c>
      <c r="C14" s="15">
        <f>65000+15</f>
        <v>65015</v>
      </c>
      <c r="D14" s="15">
        <f>60000+15</f>
        <v>60015</v>
      </c>
    </row>
    <row r="15" spans="1:4" ht="25.5">
      <c r="A15" s="16" t="s">
        <v>10</v>
      </c>
      <c r="B15" s="13" t="s">
        <v>11</v>
      </c>
      <c r="C15" s="15">
        <f>C14</f>
        <v>65015</v>
      </c>
      <c r="D15" s="15">
        <f>D14</f>
        <v>60015</v>
      </c>
    </row>
    <row r="16" spans="1:4" ht="26.25" customHeight="1">
      <c r="A16" s="17" t="s">
        <v>14</v>
      </c>
      <c r="B16" s="18" t="s">
        <v>13</v>
      </c>
      <c r="C16" s="19">
        <f>SUM(C19,-C21)</f>
        <v>0</v>
      </c>
      <c r="D16" s="19">
        <f>SUM(D19,-D21)</f>
        <v>0</v>
      </c>
    </row>
    <row r="17" spans="1:4" ht="26.25" customHeight="1">
      <c r="A17" s="28" t="s">
        <v>43</v>
      </c>
      <c r="B17" s="13" t="s">
        <v>44</v>
      </c>
      <c r="C17" s="14">
        <v>0</v>
      </c>
      <c r="D17" s="14">
        <v>0</v>
      </c>
    </row>
    <row r="18" spans="1:4" ht="39" customHeight="1">
      <c r="A18" s="12" t="s">
        <v>30</v>
      </c>
      <c r="B18" s="13" t="s">
        <v>45</v>
      </c>
      <c r="C18" s="14">
        <f>C19</f>
        <v>0</v>
      </c>
      <c r="D18" s="14">
        <f>D19</f>
        <v>0</v>
      </c>
    </row>
    <row r="19" spans="1:4" ht="39" customHeight="1">
      <c r="A19" s="12" t="s">
        <v>15</v>
      </c>
      <c r="B19" s="13" t="s">
        <v>46</v>
      </c>
      <c r="C19" s="15">
        <v>0</v>
      </c>
      <c r="D19" s="15">
        <v>0</v>
      </c>
    </row>
    <row r="20" spans="1:4" ht="39" customHeight="1">
      <c r="A20" s="12" t="s">
        <v>31</v>
      </c>
      <c r="B20" s="13" t="s">
        <v>47</v>
      </c>
      <c r="C20" s="15">
        <f>C21</f>
        <v>0</v>
      </c>
      <c r="D20" s="15">
        <f>D21</f>
        <v>0</v>
      </c>
    </row>
    <row r="21" spans="1:4" ht="24.75" customHeight="1">
      <c r="A21" s="12" t="s">
        <v>48</v>
      </c>
      <c r="B21" s="13" t="s">
        <v>49</v>
      </c>
      <c r="C21" s="15">
        <v>0</v>
      </c>
      <c r="D21" s="15">
        <v>0</v>
      </c>
    </row>
    <row r="22" spans="1:4" ht="27.75" customHeight="1">
      <c r="A22" s="20" t="s">
        <v>50</v>
      </c>
      <c r="B22" s="21" t="s">
        <v>16</v>
      </c>
      <c r="C22" s="19">
        <f>SUM(C23,C27)</f>
        <v>3289.5</v>
      </c>
      <c r="D22" s="19">
        <f>SUM(D23,D27)</f>
        <v>3241.600000000093</v>
      </c>
    </row>
    <row r="23" spans="1:4" ht="13.5" customHeight="1">
      <c r="A23" s="12" t="s">
        <v>2</v>
      </c>
      <c r="B23" s="13" t="s">
        <v>17</v>
      </c>
      <c r="C23" s="15">
        <f>-1667008.7-C13-C19</f>
        <v>-1777008.7</v>
      </c>
      <c r="D23" s="15">
        <f>-1823397.5-D13-D19</f>
        <v>-1923397.5</v>
      </c>
    </row>
    <row r="24" spans="1:4" ht="13.5" customHeight="1">
      <c r="A24" s="12" t="s">
        <v>32</v>
      </c>
      <c r="B24" s="13" t="s">
        <v>33</v>
      </c>
      <c r="C24" s="15">
        <f>C23</f>
        <v>-1777008.7</v>
      </c>
      <c r="D24" s="15">
        <f>D23</f>
        <v>-1923397.5</v>
      </c>
    </row>
    <row r="25" spans="1:4" ht="25.5" customHeight="1">
      <c r="A25" s="12" t="s">
        <v>34</v>
      </c>
      <c r="B25" s="13" t="s">
        <v>35</v>
      </c>
      <c r="C25" s="15">
        <f>C23</f>
        <v>-1777008.7</v>
      </c>
      <c r="D25" s="15">
        <f>D23</f>
        <v>-1923397.5</v>
      </c>
    </row>
    <row r="26" spans="1:4" ht="15" customHeight="1">
      <c r="A26" s="12" t="s">
        <v>5</v>
      </c>
      <c r="B26" s="13" t="s">
        <v>18</v>
      </c>
      <c r="C26" s="15">
        <f>C23</f>
        <v>-1777008.7</v>
      </c>
      <c r="D26" s="15">
        <f>D23</f>
        <v>-1923397.5</v>
      </c>
    </row>
    <row r="27" spans="1:4" ht="15.75" customHeight="1">
      <c r="A27" s="12" t="s">
        <v>3</v>
      </c>
      <c r="B27" s="13" t="s">
        <v>19</v>
      </c>
      <c r="C27" s="15">
        <f>1715283.2+C14+C21</f>
        <v>1780298.2</v>
      </c>
      <c r="D27" s="15">
        <f>1866624.1+D14+D21</f>
        <v>1926639.1</v>
      </c>
    </row>
    <row r="28" spans="1:4" ht="14.25" customHeight="1">
      <c r="A28" s="12" t="s">
        <v>36</v>
      </c>
      <c r="B28" s="13" t="s">
        <v>37</v>
      </c>
      <c r="C28" s="15">
        <f>C27</f>
        <v>1780298.2</v>
      </c>
      <c r="D28" s="15">
        <f>D27</f>
        <v>1926639.1</v>
      </c>
    </row>
    <row r="29" spans="1:4" ht="25.5" customHeight="1">
      <c r="A29" s="12" t="s">
        <v>38</v>
      </c>
      <c r="B29" s="13" t="s">
        <v>39</v>
      </c>
      <c r="C29" s="15">
        <f>C27</f>
        <v>1780298.2</v>
      </c>
      <c r="D29" s="15">
        <f>D27</f>
        <v>1926639.1</v>
      </c>
    </row>
    <row r="30" spans="1:4" ht="26.25" customHeight="1">
      <c r="A30" s="12" t="s">
        <v>6</v>
      </c>
      <c r="B30" s="13" t="s">
        <v>20</v>
      </c>
      <c r="C30" s="15">
        <f>C27</f>
        <v>1780298.2</v>
      </c>
      <c r="D30" s="15">
        <f>D27</f>
        <v>1926639.1</v>
      </c>
    </row>
    <row r="31" spans="1:4" ht="28.5" customHeight="1">
      <c r="A31" s="17" t="s">
        <v>21</v>
      </c>
      <c r="B31" s="18" t="s">
        <v>22</v>
      </c>
      <c r="C31" s="22">
        <f>C32</f>
        <v>0</v>
      </c>
      <c r="D31" s="22">
        <f>D32</f>
        <v>0</v>
      </c>
    </row>
    <row r="32" spans="1:4" ht="24" customHeight="1">
      <c r="A32" s="23" t="s">
        <v>41</v>
      </c>
      <c r="B32" s="13" t="s">
        <v>40</v>
      </c>
      <c r="C32" s="15">
        <v>0</v>
      </c>
      <c r="D32" s="15">
        <v>0</v>
      </c>
    </row>
    <row r="33" spans="1:4" ht="28.5" customHeight="1">
      <c r="A33" s="23" t="s">
        <v>51</v>
      </c>
      <c r="B33" s="13" t="s">
        <v>52</v>
      </c>
      <c r="C33" s="15">
        <f>C34</f>
        <v>0</v>
      </c>
      <c r="D33" s="15">
        <f>D34</f>
        <v>0</v>
      </c>
    </row>
    <row r="34" spans="1:4" ht="80.25" customHeight="1">
      <c r="A34" s="24" t="s">
        <v>54</v>
      </c>
      <c r="B34" s="13" t="s">
        <v>53</v>
      </c>
      <c r="C34" s="15">
        <f>C32</f>
        <v>0</v>
      </c>
      <c r="D34" s="15">
        <f>D32</f>
        <v>0</v>
      </c>
    </row>
    <row r="35" spans="1:4" ht="69.75" customHeight="1">
      <c r="A35" s="24" t="s">
        <v>56</v>
      </c>
      <c r="B35" s="13" t="s">
        <v>55</v>
      </c>
      <c r="C35" s="15">
        <f>C32</f>
        <v>0</v>
      </c>
      <c r="D35" s="15">
        <f>D32</f>
        <v>0</v>
      </c>
    </row>
    <row r="36" spans="1:4" ht="25.5">
      <c r="A36" s="25" t="s">
        <v>23</v>
      </c>
      <c r="B36" s="26" t="s">
        <v>24</v>
      </c>
      <c r="C36" s="27">
        <f>SUM(C11,C16,C22,C31)</f>
        <v>48274.5</v>
      </c>
      <c r="D36" s="27">
        <f>SUM(D11,D16,D22,D31)</f>
        <v>43226.60000000009</v>
      </c>
    </row>
    <row r="37" spans="1:3" ht="12.75">
      <c r="A37" s="2"/>
      <c r="B37" s="1"/>
      <c r="C37" s="1"/>
    </row>
    <row r="38" spans="1:3" ht="12.75">
      <c r="A38" s="2"/>
      <c r="B38" s="2"/>
      <c r="C38" s="2"/>
    </row>
    <row r="39" spans="1:3" ht="12.75">
      <c r="A39" s="2"/>
      <c r="C39" s="3"/>
    </row>
  </sheetData>
  <mergeCells count="3">
    <mergeCell ref="A6:D6"/>
    <mergeCell ref="A7:D7"/>
    <mergeCell ref="A8:D8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630"/>
  <sheetViews>
    <sheetView workbookViewId="0" topLeftCell="A1">
      <selection activeCell="G621" sqref="G621:G627"/>
    </sheetView>
  </sheetViews>
  <sheetFormatPr defaultColWidth="9.140625" defaultRowHeight="12.75"/>
  <cols>
    <col min="1" max="1" width="5.57421875" style="44" customWidth="1"/>
    <col min="2" max="2" width="6.57421875" style="44" customWidth="1"/>
    <col min="3" max="3" width="4.00390625" style="44" customWidth="1"/>
    <col min="4" max="4" width="71.00390625" style="180" customWidth="1"/>
    <col min="5" max="5" width="12.7109375" style="37" customWidth="1"/>
    <col min="6" max="6" width="11.57421875" style="33" customWidth="1"/>
    <col min="7" max="7" width="12.140625" style="33" customWidth="1"/>
    <col min="8" max="16384" width="9.140625" style="33" customWidth="1"/>
  </cols>
  <sheetData>
    <row r="1" spans="1:5" ht="12.75">
      <c r="A1" s="30"/>
      <c r="B1" s="30"/>
      <c r="C1" s="30"/>
      <c r="D1" s="31"/>
      <c r="E1" s="32"/>
    </row>
    <row r="2" spans="1:5" ht="12">
      <c r="A2" s="30"/>
      <c r="B2" s="30"/>
      <c r="C2" s="30"/>
      <c r="D2" s="34"/>
      <c r="E2" s="35"/>
    </row>
    <row r="3" spans="1:4" ht="55.5" customHeight="1">
      <c r="A3" s="30"/>
      <c r="B3" s="30"/>
      <c r="C3" s="30"/>
      <c r="D3" s="36"/>
    </row>
    <row r="4" spans="1:7" ht="42.75" customHeight="1">
      <c r="A4" s="38" t="s">
        <v>61</v>
      </c>
      <c r="B4" s="38"/>
      <c r="C4" s="38"/>
      <c r="D4" s="38"/>
      <c r="E4" s="38"/>
      <c r="F4" s="38"/>
      <c r="G4" s="38"/>
    </row>
    <row r="5" spans="1:4" ht="12.75">
      <c r="A5" s="30"/>
      <c r="B5" s="30"/>
      <c r="C5" s="30"/>
      <c r="D5" s="39"/>
    </row>
    <row r="6" spans="1:7" s="44" customFormat="1" ht="21" customHeight="1">
      <c r="A6" s="40" t="s">
        <v>62</v>
      </c>
      <c r="B6" s="40" t="s">
        <v>63</v>
      </c>
      <c r="C6" s="40" t="s">
        <v>64</v>
      </c>
      <c r="D6" s="41" t="s">
        <v>65</v>
      </c>
      <c r="E6" s="42" t="s">
        <v>66</v>
      </c>
      <c r="F6" s="43" t="s">
        <v>67</v>
      </c>
      <c r="G6" s="43" t="s">
        <v>68</v>
      </c>
    </row>
    <row r="7" spans="1:7" s="44" customFormat="1" ht="12.75" customHeight="1">
      <c r="A7" s="45"/>
      <c r="B7" s="45"/>
      <c r="C7" s="45"/>
      <c r="D7" s="46"/>
      <c r="E7" s="47"/>
      <c r="F7" s="48"/>
      <c r="G7" s="48"/>
    </row>
    <row r="8" spans="1:7" s="44" customFormat="1" ht="12.75" customHeight="1">
      <c r="A8" s="45"/>
      <c r="B8" s="45"/>
      <c r="C8" s="45"/>
      <c r="D8" s="46"/>
      <c r="E8" s="47"/>
      <c r="F8" s="48"/>
      <c r="G8" s="48"/>
    </row>
    <row r="9" spans="1:7" s="44" customFormat="1" ht="12.75" customHeight="1">
      <c r="A9" s="45"/>
      <c r="B9" s="45"/>
      <c r="C9" s="45"/>
      <c r="D9" s="46"/>
      <c r="E9" s="47"/>
      <c r="F9" s="49"/>
      <c r="G9" s="49"/>
    </row>
    <row r="10" spans="1:7" ht="11.25">
      <c r="A10" s="50" t="s">
        <v>69</v>
      </c>
      <c r="B10" s="50"/>
      <c r="C10" s="50"/>
      <c r="D10" s="51" t="s">
        <v>70</v>
      </c>
      <c r="E10" s="52">
        <v>152475</v>
      </c>
      <c r="F10" s="52">
        <v>-859.7</v>
      </c>
      <c r="G10" s="52">
        <v>151615.3</v>
      </c>
    </row>
    <row r="11" spans="1:7" ht="21">
      <c r="A11" s="53" t="s">
        <v>71</v>
      </c>
      <c r="B11" s="53"/>
      <c r="C11" s="53"/>
      <c r="D11" s="54" t="s">
        <v>72</v>
      </c>
      <c r="E11" s="55">
        <v>2613.9</v>
      </c>
      <c r="F11" s="55">
        <v>0</v>
      </c>
      <c r="G11" s="55">
        <v>2613.9</v>
      </c>
    </row>
    <row r="12" spans="1:7" ht="22.5">
      <c r="A12" s="56" t="s">
        <v>71</v>
      </c>
      <c r="B12" s="56" t="s">
        <v>73</v>
      </c>
      <c r="C12" s="56"/>
      <c r="D12" s="57" t="s">
        <v>74</v>
      </c>
      <c r="E12" s="58">
        <v>2613.9</v>
      </c>
      <c r="F12" s="58">
        <v>0</v>
      </c>
      <c r="G12" s="58">
        <v>2613.9</v>
      </c>
    </row>
    <row r="13" spans="1:7" ht="11.25">
      <c r="A13" s="59" t="s">
        <v>71</v>
      </c>
      <c r="B13" s="59" t="s">
        <v>75</v>
      </c>
      <c r="C13" s="59"/>
      <c r="D13" s="60" t="s">
        <v>76</v>
      </c>
      <c r="E13" s="61">
        <v>2613.9</v>
      </c>
      <c r="F13" s="61">
        <v>0</v>
      </c>
      <c r="G13" s="61">
        <v>2613.9</v>
      </c>
    </row>
    <row r="14" spans="1:7" ht="11.25">
      <c r="A14" s="59" t="s">
        <v>71</v>
      </c>
      <c r="B14" s="59" t="s">
        <v>77</v>
      </c>
      <c r="C14" s="59"/>
      <c r="D14" s="60" t="s">
        <v>78</v>
      </c>
      <c r="E14" s="61">
        <v>2613.9</v>
      </c>
      <c r="F14" s="61">
        <v>0</v>
      </c>
      <c r="G14" s="61">
        <v>2613.9</v>
      </c>
    </row>
    <row r="15" spans="1:7" ht="33.75">
      <c r="A15" s="62" t="s">
        <v>71</v>
      </c>
      <c r="B15" s="62" t="s">
        <v>77</v>
      </c>
      <c r="C15" s="62" t="s">
        <v>79</v>
      </c>
      <c r="D15" s="63" t="s">
        <v>80</v>
      </c>
      <c r="E15" s="64">
        <v>2613.9</v>
      </c>
      <c r="F15" s="64">
        <v>0</v>
      </c>
      <c r="G15" s="64">
        <v>2613.9</v>
      </c>
    </row>
    <row r="16" spans="1:7" s="68" customFormat="1" ht="11.25">
      <c r="A16" s="65" t="s">
        <v>71</v>
      </c>
      <c r="B16" s="65" t="s">
        <v>77</v>
      </c>
      <c r="C16" s="65" t="s">
        <v>81</v>
      </c>
      <c r="D16" s="66" t="s">
        <v>82</v>
      </c>
      <c r="E16" s="67">
        <v>2613.9</v>
      </c>
      <c r="F16" s="67"/>
      <c r="G16" s="67">
        <v>2613.9</v>
      </c>
    </row>
    <row r="17" spans="1:7" ht="21">
      <c r="A17" s="53" t="s">
        <v>83</v>
      </c>
      <c r="B17" s="53"/>
      <c r="C17" s="53"/>
      <c r="D17" s="54" t="s">
        <v>84</v>
      </c>
      <c r="E17" s="55">
        <v>10308.4</v>
      </c>
      <c r="F17" s="55">
        <v>6.6</v>
      </c>
      <c r="G17" s="55">
        <v>10315</v>
      </c>
    </row>
    <row r="18" spans="1:7" ht="22.5">
      <c r="A18" s="56" t="s">
        <v>83</v>
      </c>
      <c r="B18" s="56" t="s">
        <v>85</v>
      </c>
      <c r="C18" s="56"/>
      <c r="D18" s="57" t="s">
        <v>86</v>
      </c>
      <c r="E18" s="58">
        <v>10308.4</v>
      </c>
      <c r="F18" s="58">
        <v>0</v>
      </c>
      <c r="G18" s="58">
        <v>10308.4</v>
      </c>
    </row>
    <row r="19" spans="1:7" ht="11.25">
      <c r="A19" s="59" t="s">
        <v>83</v>
      </c>
      <c r="B19" s="59" t="s">
        <v>87</v>
      </c>
      <c r="C19" s="59"/>
      <c r="D19" s="60" t="s">
        <v>88</v>
      </c>
      <c r="E19" s="61">
        <v>7159.8</v>
      </c>
      <c r="F19" s="61">
        <v>0</v>
      </c>
      <c r="G19" s="61">
        <v>7159.8</v>
      </c>
    </row>
    <row r="20" spans="1:7" ht="11.25">
      <c r="A20" s="59" t="s">
        <v>83</v>
      </c>
      <c r="B20" s="59" t="s">
        <v>89</v>
      </c>
      <c r="C20" s="59"/>
      <c r="D20" s="60" t="s">
        <v>78</v>
      </c>
      <c r="E20" s="61">
        <v>7159.8</v>
      </c>
      <c r="F20" s="61">
        <v>0</v>
      </c>
      <c r="G20" s="61">
        <v>7159.8</v>
      </c>
    </row>
    <row r="21" spans="1:7" s="68" customFormat="1" ht="33.75">
      <c r="A21" s="65" t="s">
        <v>83</v>
      </c>
      <c r="B21" s="65" t="s">
        <v>89</v>
      </c>
      <c r="C21" s="65" t="s">
        <v>79</v>
      </c>
      <c r="D21" s="63" t="s">
        <v>80</v>
      </c>
      <c r="E21" s="67">
        <v>6071.7</v>
      </c>
      <c r="F21" s="67">
        <v>0</v>
      </c>
      <c r="G21" s="67">
        <v>6071.7</v>
      </c>
    </row>
    <row r="22" spans="1:7" s="68" customFormat="1" ht="11.25">
      <c r="A22" s="65" t="s">
        <v>83</v>
      </c>
      <c r="B22" s="65" t="s">
        <v>89</v>
      </c>
      <c r="C22" s="65" t="s">
        <v>81</v>
      </c>
      <c r="D22" s="63" t="s">
        <v>82</v>
      </c>
      <c r="E22" s="67">
        <v>6071.7</v>
      </c>
      <c r="F22" s="67"/>
      <c r="G22" s="67">
        <v>6071.7</v>
      </c>
    </row>
    <row r="23" spans="1:7" s="68" customFormat="1" ht="11.25">
      <c r="A23" s="65" t="s">
        <v>83</v>
      </c>
      <c r="B23" s="65" t="s">
        <v>89</v>
      </c>
      <c r="C23" s="65" t="s">
        <v>90</v>
      </c>
      <c r="D23" s="63" t="s">
        <v>91</v>
      </c>
      <c r="E23" s="67">
        <v>843.8</v>
      </c>
      <c r="F23" s="67">
        <v>0</v>
      </c>
      <c r="G23" s="67">
        <v>843.8</v>
      </c>
    </row>
    <row r="24" spans="1:7" s="68" customFormat="1" ht="11.25">
      <c r="A24" s="65" t="s">
        <v>83</v>
      </c>
      <c r="B24" s="65" t="s">
        <v>89</v>
      </c>
      <c r="C24" s="65" t="s">
        <v>92</v>
      </c>
      <c r="D24" s="63" t="s">
        <v>93</v>
      </c>
      <c r="E24" s="67">
        <v>843.8</v>
      </c>
      <c r="F24" s="67"/>
      <c r="G24" s="67">
        <v>843.8</v>
      </c>
    </row>
    <row r="25" spans="1:7" s="68" customFormat="1" ht="11.25">
      <c r="A25" s="65" t="s">
        <v>83</v>
      </c>
      <c r="B25" s="65" t="s">
        <v>89</v>
      </c>
      <c r="C25" s="65" t="s">
        <v>94</v>
      </c>
      <c r="D25" s="63" t="s">
        <v>95</v>
      </c>
      <c r="E25" s="67">
        <v>244.3</v>
      </c>
      <c r="F25" s="67">
        <v>0</v>
      </c>
      <c r="G25" s="67">
        <v>244.3</v>
      </c>
    </row>
    <row r="26" spans="1:7" s="68" customFormat="1" ht="11.25">
      <c r="A26" s="65" t="s">
        <v>83</v>
      </c>
      <c r="B26" s="65" t="s">
        <v>89</v>
      </c>
      <c r="C26" s="65" t="s">
        <v>96</v>
      </c>
      <c r="D26" s="63" t="s">
        <v>97</v>
      </c>
      <c r="E26" s="67">
        <v>39.4</v>
      </c>
      <c r="F26" s="67"/>
      <c r="G26" s="67">
        <v>39.4</v>
      </c>
    </row>
    <row r="27" spans="1:7" s="68" customFormat="1" ht="11.25">
      <c r="A27" s="65" t="s">
        <v>83</v>
      </c>
      <c r="B27" s="65" t="s">
        <v>89</v>
      </c>
      <c r="C27" s="65" t="s">
        <v>98</v>
      </c>
      <c r="D27" s="69" t="s">
        <v>99</v>
      </c>
      <c r="E27" s="67">
        <v>204.9</v>
      </c>
      <c r="F27" s="67"/>
      <c r="G27" s="67">
        <v>204.9</v>
      </c>
    </row>
    <row r="28" spans="1:7" ht="11.25">
      <c r="A28" s="59" t="s">
        <v>83</v>
      </c>
      <c r="B28" s="59" t="s">
        <v>100</v>
      </c>
      <c r="C28" s="59"/>
      <c r="D28" s="70" t="s">
        <v>101</v>
      </c>
      <c r="E28" s="61">
        <v>1811.9</v>
      </c>
      <c r="F28" s="61">
        <v>0</v>
      </c>
      <c r="G28" s="61">
        <v>1811.9</v>
      </c>
    </row>
    <row r="29" spans="1:7" ht="11.25">
      <c r="A29" s="59" t="s">
        <v>83</v>
      </c>
      <c r="B29" s="59" t="s">
        <v>102</v>
      </c>
      <c r="C29" s="59"/>
      <c r="D29" s="60" t="s">
        <v>78</v>
      </c>
      <c r="E29" s="61">
        <v>1811.9</v>
      </c>
      <c r="F29" s="61">
        <v>0</v>
      </c>
      <c r="G29" s="61">
        <v>1811.9</v>
      </c>
    </row>
    <row r="30" spans="1:7" ht="33.75">
      <c r="A30" s="62" t="s">
        <v>83</v>
      </c>
      <c r="B30" s="62" t="s">
        <v>102</v>
      </c>
      <c r="C30" s="62" t="s">
        <v>79</v>
      </c>
      <c r="D30" s="63" t="s">
        <v>80</v>
      </c>
      <c r="E30" s="64">
        <v>1811.9</v>
      </c>
      <c r="F30" s="64">
        <v>0</v>
      </c>
      <c r="G30" s="64">
        <v>1811.9</v>
      </c>
    </row>
    <row r="31" spans="1:7" s="68" customFormat="1" ht="11.25">
      <c r="A31" s="65" t="s">
        <v>83</v>
      </c>
      <c r="B31" s="65" t="s">
        <v>102</v>
      </c>
      <c r="C31" s="65" t="s">
        <v>81</v>
      </c>
      <c r="D31" s="66" t="s">
        <v>82</v>
      </c>
      <c r="E31" s="67">
        <v>1811.9</v>
      </c>
      <c r="F31" s="67"/>
      <c r="G31" s="67">
        <v>1811.9</v>
      </c>
    </row>
    <row r="32" spans="1:7" ht="11.25">
      <c r="A32" s="59" t="s">
        <v>83</v>
      </c>
      <c r="B32" s="59" t="s">
        <v>103</v>
      </c>
      <c r="C32" s="59"/>
      <c r="D32" s="70" t="s">
        <v>104</v>
      </c>
      <c r="E32" s="61">
        <v>1336.7</v>
      </c>
      <c r="F32" s="61">
        <v>0</v>
      </c>
      <c r="G32" s="61">
        <v>1336.7</v>
      </c>
    </row>
    <row r="33" spans="1:7" ht="11.25">
      <c r="A33" s="59" t="s">
        <v>83</v>
      </c>
      <c r="B33" s="59" t="s">
        <v>105</v>
      </c>
      <c r="C33" s="59"/>
      <c r="D33" s="60" t="s">
        <v>78</v>
      </c>
      <c r="E33" s="61">
        <v>1336.7</v>
      </c>
      <c r="F33" s="61">
        <v>0</v>
      </c>
      <c r="G33" s="61">
        <v>1336.7</v>
      </c>
    </row>
    <row r="34" spans="1:7" ht="33.75">
      <c r="A34" s="62" t="s">
        <v>83</v>
      </c>
      <c r="B34" s="62" t="s">
        <v>105</v>
      </c>
      <c r="C34" s="62" t="s">
        <v>79</v>
      </c>
      <c r="D34" s="63" t="s">
        <v>80</v>
      </c>
      <c r="E34" s="64">
        <v>1336.7</v>
      </c>
      <c r="F34" s="64">
        <v>0</v>
      </c>
      <c r="G34" s="64">
        <v>1336.7</v>
      </c>
    </row>
    <row r="35" spans="1:7" s="68" customFormat="1" ht="11.25">
      <c r="A35" s="65" t="s">
        <v>83</v>
      </c>
      <c r="B35" s="65" t="s">
        <v>105</v>
      </c>
      <c r="C35" s="65" t="s">
        <v>81</v>
      </c>
      <c r="D35" s="66" t="s">
        <v>82</v>
      </c>
      <c r="E35" s="67">
        <v>1336.7</v>
      </c>
      <c r="F35" s="67"/>
      <c r="G35" s="67">
        <v>1336.7</v>
      </c>
    </row>
    <row r="36" spans="1:7" s="68" customFormat="1" ht="22.5">
      <c r="A36" s="56" t="s">
        <v>83</v>
      </c>
      <c r="B36" s="56" t="s">
        <v>106</v>
      </c>
      <c r="C36" s="56"/>
      <c r="D36" s="71" t="s">
        <v>107</v>
      </c>
      <c r="E36" s="58">
        <v>0</v>
      </c>
      <c r="F36" s="58">
        <v>6.6</v>
      </c>
      <c r="G36" s="58">
        <v>6.6</v>
      </c>
    </row>
    <row r="37" spans="1:7" s="68" customFormat="1" ht="22.5">
      <c r="A37" s="59" t="s">
        <v>83</v>
      </c>
      <c r="B37" s="59" t="s">
        <v>108</v>
      </c>
      <c r="C37" s="59"/>
      <c r="D37" s="70" t="s">
        <v>107</v>
      </c>
      <c r="E37" s="61">
        <v>0</v>
      </c>
      <c r="F37" s="61">
        <v>6.6</v>
      </c>
      <c r="G37" s="61">
        <v>6.6</v>
      </c>
    </row>
    <row r="38" spans="1:7" s="68" customFormat="1" ht="11.25">
      <c r="A38" s="65" t="s">
        <v>83</v>
      </c>
      <c r="B38" s="65" t="s">
        <v>108</v>
      </c>
      <c r="C38" s="65" t="s">
        <v>94</v>
      </c>
      <c r="D38" s="66" t="s">
        <v>95</v>
      </c>
      <c r="E38" s="67">
        <v>0</v>
      </c>
      <c r="F38" s="67">
        <v>6.6</v>
      </c>
      <c r="G38" s="67">
        <v>6.6</v>
      </c>
    </row>
    <row r="39" spans="1:7" s="68" customFormat="1" ht="11.25">
      <c r="A39" s="65" t="s">
        <v>83</v>
      </c>
      <c r="B39" s="65" t="s">
        <v>108</v>
      </c>
      <c r="C39" s="65" t="s">
        <v>98</v>
      </c>
      <c r="D39" s="66" t="s">
        <v>99</v>
      </c>
      <c r="E39" s="67"/>
      <c r="F39" s="67">
        <v>6.6</v>
      </c>
      <c r="G39" s="67">
        <v>6.6</v>
      </c>
    </row>
    <row r="40" spans="1:7" ht="31.5">
      <c r="A40" s="53" t="s">
        <v>109</v>
      </c>
      <c r="B40" s="53"/>
      <c r="C40" s="53"/>
      <c r="D40" s="54" t="s">
        <v>110</v>
      </c>
      <c r="E40" s="55">
        <v>46723.1</v>
      </c>
      <c r="F40" s="55">
        <v>-119.8</v>
      </c>
      <c r="G40" s="55">
        <v>46603.3</v>
      </c>
    </row>
    <row r="41" spans="1:7" ht="22.5">
      <c r="A41" s="56" t="s">
        <v>109</v>
      </c>
      <c r="B41" s="56" t="s">
        <v>111</v>
      </c>
      <c r="C41" s="56"/>
      <c r="D41" s="71" t="s">
        <v>112</v>
      </c>
      <c r="E41" s="58">
        <v>7264.65</v>
      </c>
      <c r="F41" s="58">
        <v>-23.95</v>
      </c>
      <c r="G41" s="58">
        <v>7240.7</v>
      </c>
    </row>
    <row r="42" spans="1:7" ht="11.25">
      <c r="A42" s="59" t="s">
        <v>109</v>
      </c>
      <c r="B42" s="59" t="s">
        <v>113</v>
      </c>
      <c r="C42" s="59"/>
      <c r="D42" s="70" t="s">
        <v>114</v>
      </c>
      <c r="E42" s="61">
        <v>7264.65</v>
      </c>
      <c r="F42" s="61">
        <v>-23.95</v>
      </c>
      <c r="G42" s="61">
        <v>7240.7</v>
      </c>
    </row>
    <row r="43" spans="1:7" ht="11.25">
      <c r="A43" s="59" t="s">
        <v>109</v>
      </c>
      <c r="B43" s="59" t="s">
        <v>115</v>
      </c>
      <c r="C43" s="59"/>
      <c r="D43" s="60" t="s">
        <v>116</v>
      </c>
      <c r="E43" s="61">
        <v>581.15</v>
      </c>
      <c r="F43" s="61">
        <v>-23.95</v>
      </c>
      <c r="G43" s="61">
        <v>557.2</v>
      </c>
    </row>
    <row r="44" spans="1:7" s="68" customFormat="1" ht="33.75">
      <c r="A44" s="65" t="s">
        <v>109</v>
      </c>
      <c r="B44" s="65" t="s">
        <v>115</v>
      </c>
      <c r="C44" s="65" t="s">
        <v>79</v>
      </c>
      <c r="D44" s="69" t="s">
        <v>80</v>
      </c>
      <c r="E44" s="72">
        <v>436.45</v>
      </c>
      <c r="F44" s="72">
        <v>-23.95</v>
      </c>
      <c r="G44" s="72">
        <v>412.5</v>
      </c>
    </row>
    <row r="45" spans="1:7" s="68" customFormat="1" ht="11.25">
      <c r="A45" s="65" t="s">
        <v>109</v>
      </c>
      <c r="B45" s="65" t="s">
        <v>115</v>
      </c>
      <c r="C45" s="65" t="s">
        <v>81</v>
      </c>
      <c r="D45" s="69" t="s">
        <v>82</v>
      </c>
      <c r="E45" s="72">
        <v>436.45</v>
      </c>
      <c r="F45" s="72">
        <v>-23.95</v>
      </c>
      <c r="G45" s="67">
        <v>412.5</v>
      </c>
    </row>
    <row r="46" spans="1:7" s="68" customFormat="1" ht="11.25">
      <c r="A46" s="65" t="s">
        <v>109</v>
      </c>
      <c r="B46" s="65" t="s">
        <v>115</v>
      </c>
      <c r="C46" s="65" t="s">
        <v>90</v>
      </c>
      <c r="D46" s="69" t="s">
        <v>91</v>
      </c>
      <c r="E46" s="72">
        <v>144.7</v>
      </c>
      <c r="F46" s="72">
        <v>0</v>
      </c>
      <c r="G46" s="72">
        <v>144.7</v>
      </c>
    </row>
    <row r="47" spans="1:7" s="68" customFormat="1" ht="11.25">
      <c r="A47" s="65" t="s">
        <v>109</v>
      </c>
      <c r="B47" s="65" t="s">
        <v>115</v>
      </c>
      <c r="C47" s="65" t="s">
        <v>92</v>
      </c>
      <c r="D47" s="69" t="s">
        <v>93</v>
      </c>
      <c r="E47" s="72">
        <v>144.7</v>
      </c>
      <c r="F47" s="72"/>
      <c r="G47" s="67">
        <v>144.7</v>
      </c>
    </row>
    <row r="48" spans="1:7" s="68" customFormat="1" ht="11.25">
      <c r="A48" s="59" t="s">
        <v>109</v>
      </c>
      <c r="B48" s="59" t="s">
        <v>117</v>
      </c>
      <c r="C48" s="59"/>
      <c r="D48" s="60" t="s">
        <v>78</v>
      </c>
      <c r="E48" s="61">
        <v>6683.5</v>
      </c>
      <c r="F48" s="61">
        <v>0</v>
      </c>
      <c r="G48" s="61">
        <v>6683.5</v>
      </c>
    </row>
    <row r="49" spans="1:7" s="68" customFormat="1" ht="33.75">
      <c r="A49" s="65" t="s">
        <v>109</v>
      </c>
      <c r="B49" s="65" t="s">
        <v>117</v>
      </c>
      <c r="C49" s="65" t="s">
        <v>79</v>
      </c>
      <c r="D49" s="63" t="s">
        <v>80</v>
      </c>
      <c r="E49" s="67">
        <v>4938.4</v>
      </c>
      <c r="F49" s="67">
        <v>0</v>
      </c>
      <c r="G49" s="67">
        <v>4938.4</v>
      </c>
    </row>
    <row r="50" spans="1:7" s="68" customFormat="1" ht="11.25">
      <c r="A50" s="65" t="s">
        <v>109</v>
      </c>
      <c r="B50" s="65" t="s">
        <v>117</v>
      </c>
      <c r="C50" s="65" t="s">
        <v>81</v>
      </c>
      <c r="D50" s="63" t="s">
        <v>82</v>
      </c>
      <c r="E50" s="67">
        <v>4938.4</v>
      </c>
      <c r="F50" s="67"/>
      <c r="G50" s="67">
        <v>4938.4</v>
      </c>
    </row>
    <row r="51" spans="1:7" s="68" customFormat="1" ht="11.25">
      <c r="A51" s="65" t="s">
        <v>109</v>
      </c>
      <c r="B51" s="65" t="s">
        <v>117</v>
      </c>
      <c r="C51" s="65" t="s">
        <v>90</v>
      </c>
      <c r="D51" s="63" t="s">
        <v>91</v>
      </c>
      <c r="E51" s="67">
        <v>1722.1</v>
      </c>
      <c r="F51" s="67">
        <v>0</v>
      </c>
      <c r="G51" s="67">
        <v>1722.1</v>
      </c>
    </row>
    <row r="52" spans="1:7" s="68" customFormat="1" ht="11.25">
      <c r="A52" s="65" t="s">
        <v>109</v>
      </c>
      <c r="B52" s="65" t="s">
        <v>117</v>
      </c>
      <c r="C52" s="65" t="s">
        <v>92</v>
      </c>
      <c r="D52" s="63" t="s">
        <v>93</v>
      </c>
      <c r="E52" s="67">
        <v>1722.1</v>
      </c>
      <c r="F52" s="67"/>
      <c r="G52" s="67">
        <v>1722.1</v>
      </c>
    </row>
    <row r="53" spans="1:7" s="68" customFormat="1" ht="11.25">
      <c r="A53" s="65" t="s">
        <v>109</v>
      </c>
      <c r="B53" s="65" t="s">
        <v>117</v>
      </c>
      <c r="C53" s="65" t="s">
        <v>94</v>
      </c>
      <c r="D53" s="63" t="s">
        <v>95</v>
      </c>
      <c r="E53" s="67">
        <v>23</v>
      </c>
      <c r="F53" s="67">
        <v>0</v>
      </c>
      <c r="G53" s="67">
        <v>23</v>
      </c>
    </row>
    <row r="54" spans="1:7" s="68" customFormat="1" ht="11.25">
      <c r="A54" s="65" t="s">
        <v>109</v>
      </c>
      <c r="B54" s="65" t="s">
        <v>117</v>
      </c>
      <c r="C54" s="65" t="s">
        <v>96</v>
      </c>
      <c r="D54" s="63" t="s">
        <v>97</v>
      </c>
      <c r="E54" s="67">
        <v>23</v>
      </c>
      <c r="F54" s="67"/>
      <c r="G54" s="67">
        <v>23</v>
      </c>
    </row>
    <row r="55" spans="1:7" s="68" customFormat="1" ht="22.5">
      <c r="A55" s="56" t="s">
        <v>109</v>
      </c>
      <c r="B55" s="56" t="s">
        <v>73</v>
      </c>
      <c r="C55" s="56"/>
      <c r="D55" s="57" t="s">
        <v>74</v>
      </c>
      <c r="E55" s="58">
        <v>39458.45</v>
      </c>
      <c r="F55" s="58">
        <v>-95.85</v>
      </c>
      <c r="G55" s="58">
        <v>39362.6</v>
      </c>
    </row>
    <row r="56" spans="1:7" s="68" customFormat="1" ht="11.25">
      <c r="A56" s="59" t="s">
        <v>109</v>
      </c>
      <c r="B56" s="59" t="s">
        <v>118</v>
      </c>
      <c r="C56" s="59"/>
      <c r="D56" s="60" t="s">
        <v>119</v>
      </c>
      <c r="E56" s="61">
        <v>39458.45</v>
      </c>
      <c r="F56" s="61">
        <v>-95.85</v>
      </c>
      <c r="G56" s="61">
        <v>39362.6</v>
      </c>
    </row>
    <row r="57" spans="1:7" s="68" customFormat="1" ht="22.5">
      <c r="A57" s="59" t="s">
        <v>109</v>
      </c>
      <c r="B57" s="59" t="s">
        <v>120</v>
      </c>
      <c r="C57" s="59"/>
      <c r="D57" s="60" t="s">
        <v>121</v>
      </c>
      <c r="E57" s="61">
        <v>1518.5</v>
      </c>
      <c r="F57" s="61">
        <v>-71.9</v>
      </c>
      <c r="G57" s="61">
        <v>1446.6</v>
      </c>
    </row>
    <row r="58" spans="1:7" s="68" customFormat="1" ht="33.75">
      <c r="A58" s="62" t="s">
        <v>109</v>
      </c>
      <c r="B58" s="62" t="s">
        <v>120</v>
      </c>
      <c r="C58" s="62" t="s">
        <v>79</v>
      </c>
      <c r="D58" s="63" t="s">
        <v>80</v>
      </c>
      <c r="E58" s="64">
        <v>1409.6</v>
      </c>
      <c r="F58" s="64">
        <v>-71.9</v>
      </c>
      <c r="G58" s="64">
        <v>1337.7</v>
      </c>
    </row>
    <row r="59" spans="1:7" s="68" customFormat="1" ht="11.25">
      <c r="A59" s="62" t="s">
        <v>109</v>
      </c>
      <c r="B59" s="62" t="s">
        <v>120</v>
      </c>
      <c r="C59" s="62" t="s">
        <v>81</v>
      </c>
      <c r="D59" s="63" t="s">
        <v>82</v>
      </c>
      <c r="E59" s="64">
        <v>1409.6</v>
      </c>
      <c r="F59" s="64">
        <v>-71.9</v>
      </c>
      <c r="G59" s="67">
        <v>1337.7</v>
      </c>
    </row>
    <row r="60" spans="1:7" s="68" customFormat="1" ht="11.25">
      <c r="A60" s="62" t="s">
        <v>109</v>
      </c>
      <c r="B60" s="62" t="s">
        <v>120</v>
      </c>
      <c r="C60" s="62" t="s">
        <v>90</v>
      </c>
      <c r="D60" s="63" t="s">
        <v>91</v>
      </c>
      <c r="E60" s="64">
        <v>108.9</v>
      </c>
      <c r="F60" s="64">
        <v>0</v>
      </c>
      <c r="G60" s="64">
        <v>108.9</v>
      </c>
    </row>
    <row r="61" spans="1:7" s="68" customFormat="1" ht="11.25">
      <c r="A61" s="62" t="s">
        <v>109</v>
      </c>
      <c r="B61" s="62" t="s">
        <v>120</v>
      </c>
      <c r="C61" s="62" t="s">
        <v>92</v>
      </c>
      <c r="D61" s="63" t="s">
        <v>93</v>
      </c>
      <c r="E61" s="64">
        <v>108.9</v>
      </c>
      <c r="F61" s="64"/>
      <c r="G61" s="67">
        <v>108.9</v>
      </c>
    </row>
    <row r="62" spans="1:7" s="68" customFormat="1" ht="11.25">
      <c r="A62" s="59" t="s">
        <v>109</v>
      </c>
      <c r="B62" s="59" t="s">
        <v>122</v>
      </c>
      <c r="C62" s="59"/>
      <c r="D62" s="60" t="s">
        <v>116</v>
      </c>
      <c r="E62" s="61">
        <v>581.15</v>
      </c>
      <c r="F62" s="61">
        <v>-23.95</v>
      </c>
      <c r="G62" s="61">
        <v>557.2</v>
      </c>
    </row>
    <row r="63" spans="1:7" s="68" customFormat="1" ht="33.75">
      <c r="A63" s="62" t="s">
        <v>109</v>
      </c>
      <c r="B63" s="62" t="s">
        <v>122</v>
      </c>
      <c r="C63" s="62" t="s">
        <v>79</v>
      </c>
      <c r="D63" s="63" t="s">
        <v>80</v>
      </c>
      <c r="E63" s="64">
        <v>504.7</v>
      </c>
      <c r="F63" s="64">
        <v>-23.95</v>
      </c>
      <c r="G63" s="64">
        <v>480.75</v>
      </c>
    </row>
    <row r="64" spans="1:7" s="68" customFormat="1" ht="11.25">
      <c r="A64" s="62" t="s">
        <v>109</v>
      </c>
      <c r="B64" s="62" t="s">
        <v>122</v>
      </c>
      <c r="C64" s="62" t="s">
        <v>81</v>
      </c>
      <c r="D64" s="63" t="s">
        <v>82</v>
      </c>
      <c r="E64" s="64">
        <v>504.7</v>
      </c>
      <c r="F64" s="64">
        <v>-23.95</v>
      </c>
      <c r="G64" s="67">
        <v>480.75</v>
      </c>
    </row>
    <row r="65" spans="1:7" s="68" customFormat="1" ht="11.25">
      <c r="A65" s="62" t="s">
        <v>109</v>
      </c>
      <c r="B65" s="62" t="s">
        <v>122</v>
      </c>
      <c r="C65" s="62" t="s">
        <v>90</v>
      </c>
      <c r="D65" s="63" t="s">
        <v>91</v>
      </c>
      <c r="E65" s="64">
        <v>76.45</v>
      </c>
      <c r="F65" s="64">
        <v>0</v>
      </c>
      <c r="G65" s="64">
        <v>76.45</v>
      </c>
    </row>
    <row r="66" spans="1:7" s="68" customFormat="1" ht="11.25">
      <c r="A66" s="62" t="s">
        <v>109</v>
      </c>
      <c r="B66" s="62" t="s">
        <v>122</v>
      </c>
      <c r="C66" s="62" t="s">
        <v>92</v>
      </c>
      <c r="D66" s="63" t="s">
        <v>93</v>
      </c>
      <c r="E66" s="64">
        <v>76.45</v>
      </c>
      <c r="F66" s="64"/>
      <c r="G66" s="67">
        <v>76.45</v>
      </c>
    </row>
    <row r="67" spans="1:7" s="68" customFormat="1" ht="11.25">
      <c r="A67" s="59" t="s">
        <v>109</v>
      </c>
      <c r="B67" s="59" t="s">
        <v>123</v>
      </c>
      <c r="C67" s="59"/>
      <c r="D67" s="60" t="s">
        <v>78</v>
      </c>
      <c r="E67" s="61">
        <v>37358.8</v>
      </c>
      <c r="F67" s="61">
        <v>0</v>
      </c>
      <c r="G67" s="61">
        <v>37358.8</v>
      </c>
    </row>
    <row r="68" spans="1:7" s="68" customFormat="1" ht="33.75">
      <c r="A68" s="62" t="s">
        <v>109</v>
      </c>
      <c r="B68" s="62" t="s">
        <v>123</v>
      </c>
      <c r="C68" s="62" t="s">
        <v>79</v>
      </c>
      <c r="D68" s="63" t="s">
        <v>80</v>
      </c>
      <c r="E68" s="64">
        <v>28353.5</v>
      </c>
      <c r="F68" s="64">
        <v>0</v>
      </c>
      <c r="G68" s="64">
        <v>28353.5</v>
      </c>
    </row>
    <row r="69" spans="1:7" s="68" customFormat="1" ht="11.25">
      <c r="A69" s="65" t="s">
        <v>109</v>
      </c>
      <c r="B69" s="65" t="s">
        <v>123</v>
      </c>
      <c r="C69" s="65" t="s">
        <v>81</v>
      </c>
      <c r="D69" s="63" t="s">
        <v>82</v>
      </c>
      <c r="E69" s="67">
        <v>28353.5</v>
      </c>
      <c r="F69" s="67"/>
      <c r="G69" s="67">
        <v>28353.5</v>
      </c>
    </row>
    <row r="70" spans="1:7" s="68" customFormat="1" ht="11.25">
      <c r="A70" s="65" t="s">
        <v>109</v>
      </c>
      <c r="B70" s="65" t="s">
        <v>123</v>
      </c>
      <c r="C70" s="65" t="s">
        <v>90</v>
      </c>
      <c r="D70" s="63" t="s">
        <v>91</v>
      </c>
      <c r="E70" s="67">
        <v>8262.6</v>
      </c>
      <c r="F70" s="67">
        <v>0</v>
      </c>
      <c r="G70" s="67">
        <v>8262.6</v>
      </c>
    </row>
    <row r="71" spans="1:7" s="68" customFormat="1" ht="11.25">
      <c r="A71" s="65" t="s">
        <v>109</v>
      </c>
      <c r="B71" s="65" t="s">
        <v>123</v>
      </c>
      <c r="C71" s="65" t="s">
        <v>92</v>
      </c>
      <c r="D71" s="63" t="s">
        <v>93</v>
      </c>
      <c r="E71" s="67">
        <v>8262.6</v>
      </c>
      <c r="F71" s="67"/>
      <c r="G71" s="67">
        <v>8262.6</v>
      </c>
    </row>
    <row r="72" spans="1:7" s="68" customFormat="1" ht="11.25">
      <c r="A72" s="65" t="s">
        <v>109</v>
      </c>
      <c r="B72" s="65" t="s">
        <v>123</v>
      </c>
      <c r="C72" s="65" t="s">
        <v>94</v>
      </c>
      <c r="D72" s="63" t="s">
        <v>95</v>
      </c>
      <c r="E72" s="67">
        <v>742.7</v>
      </c>
      <c r="F72" s="67">
        <v>0</v>
      </c>
      <c r="G72" s="67">
        <v>742.7</v>
      </c>
    </row>
    <row r="73" spans="1:7" s="68" customFormat="1" ht="11.25">
      <c r="A73" s="65" t="s">
        <v>109</v>
      </c>
      <c r="B73" s="65" t="s">
        <v>123</v>
      </c>
      <c r="C73" s="65" t="s">
        <v>96</v>
      </c>
      <c r="D73" s="63" t="s">
        <v>97</v>
      </c>
      <c r="E73" s="67">
        <v>514.7</v>
      </c>
      <c r="F73" s="67"/>
      <c r="G73" s="67">
        <v>514.7</v>
      </c>
    </row>
    <row r="74" spans="1:7" s="68" customFormat="1" ht="11.25">
      <c r="A74" s="65" t="s">
        <v>109</v>
      </c>
      <c r="B74" s="65" t="s">
        <v>123</v>
      </c>
      <c r="C74" s="65" t="s">
        <v>98</v>
      </c>
      <c r="D74" s="63" t="s">
        <v>99</v>
      </c>
      <c r="E74" s="67">
        <v>228</v>
      </c>
      <c r="F74" s="67"/>
      <c r="G74" s="67">
        <v>228</v>
      </c>
    </row>
    <row r="75" spans="1:7" ht="21">
      <c r="A75" s="53" t="s">
        <v>124</v>
      </c>
      <c r="B75" s="53"/>
      <c r="C75" s="53"/>
      <c r="D75" s="54" t="s">
        <v>125</v>
      </c>
      <c r="E75" s="55">
        <v>26713.3</v>
      </c>
      <c r="F75" s="55">
        <v>0</v>
      </c>
      <c r="G75" s="55">
        <v>26713.3</v>
      </c>
    </row>
    <row r="76" spans="1:7" ht="22.5">
      <c r="A76" s="56" t="s">
        <v>124</v>
      </c>
      <c r="B76" s="56" t="s">
        <v>126</v>
      </c>
      <c r="C76" s="56"/>
      <c r="D76" s="71" t="s">
        <v>127</v>
      </c>
      <c r="E76" s="58">
        <v>24049.2</v>
      </c>
      <c r="F76" s="58">
        <v>0</v>
      </c>
      <c r="G76" s="58">
        <v>24049.2</v>
      </c>
    </row>
    <row r="77" spans="1:7" ht="11.25">
      <c r="A77" s="59" t="s">
        <v>124</v>
      </c>
      <c r="B77" s="59" t="s">
        <v>128</v>
      </c>
      <c r="C77" s="59"/>
      <c r="D77" s="70" t="s">
        <v>78</v>
      </c>
      <c r="E77" s="61">
        <v>24049.2</v>
      </c>
      <c r="F77" s="61">
        <v>0</v>
      </c>
      <c r="G77" s="61">
        <v>24049.2</v>
      </c>
    </row>
    <row r="78" spans="1:7" ht="33.75">
      <c r="A78" s="62" t="s">
        <v>124</v>
      </c>
      <c r="B78" s="62" t="s">
        <v>128</v>
      </c>
      <c r="C78" s="62" t="s">
        <v>79</v>
      </c>
      <c r="D78" s="63" t="s">
        <v>80</v>
      </c>
      <c r="E78" s="67">
        <v>21574.4</v>
      </c>
      <c r="F78" s="67">
        <v>0</v>
      </c>
      <c r="G78" s="67">
        <v>21574.4</v>
      </c>
    </row>
    <row r="79" spans="1:7" s="68" customFormat="1" ht="11.25">
      <c r="A79" s="62" t="s">
        <v>124</v>
      </c>
      <c r="B79" s="62" t="s">
        <v>128</v>
      </c>
      <c r="C79" s="62" t="s">
        <v>81</v>
      </c>
      <c r="D79" s="63" t="s">
        <v>82</v>
      </c>
      <c r="E79" s="64">
        <v>21574.4</v>
      </c>
      <c r="F79" s="64"/>
      <c r="G79" s="67">
        <v>21574.4</v>
      </c>
    </row>
    <row r="80" spans="1:7" s="68" customFormat="1" ht="11.25">
      <c r="A80" s="62" t="s">
        <v>124</v>
      </c>
      <c r="B80" s="62" t="s">
        <v>128</v>
      </c>
      <c r="C80" s="62" t="s">
        <v>90</v>
      </c>
      <c r="D80" s="63" t="s">
        <v>91</v>
      </c>
      <c r="E80" s="64">
        <v>2469.8</v>
      </c>
      <c r="F80" s="64">
        <v>0</v>
      </c>
      <c r="G80" s="64">
        <v>2469.8</v>
      </c>
    </row>
    <row r="81" spans="1:7" s="68" customFormat="1" ht="11.25">
      <c r="A81" s="62" t="s">
        <v>124</v>
      </c>
      <c r="B81" s="62" t="s">
        <v>128</v>
      </c>
      <c r="C81" s="62" t="s">
        <v>92</v>
      </c>
      <c r="D81" s="63" t="s">
        <v>93</v>
      </c>
      <c r="E81" s="64">
        <v>2469.8</v>
      </c>
      <c r="F81" s="64"/>
      <c r="G81" s="67">
        <v>2469.8</v>
      </c>
    </row>
    <row r="82" spans="1:7" s="68" customFormat="1" ht="11.25">
      <c r="A82" s="62" t="s">
        <v>124</v>
      </c>
      <c r="B82" s="62" t="s">
        <v>128</v>
      </c>
      <c r="C82" s="62" t="s">
        <v>94</v>
      </c>
      <c r="D82" s="63" t="s">
        <v>95</v>
      </c>
      <c r="E82" s="64">
        <v>5</v>
      </c>
      <c r="F82" s="64">
        <v>0</v>
      </c>
      <c r="G82" s="64">
        <v>5</v>
      </c>
    </row>
    <row r="83" spans="1:7" s="68" customFormat="1" ht="11.25">
      <c r="A83" s="62" t="s">
        <v>124</v>
      </c>
      <c r="B83" s="62" t="s">
        <v>128</v>
      </c>
      <c r="C83" s="62" t="s">
        <v>96</v>
      </c>
      <c r="D83" s="63" t="s">
        <v>97</v>
      </c>
      <c r="E83" s="64">
        <v>5</v>
      </c>
      <c r="F83" s="64"/>
      <c r="G83" s="67">
        <v>5</v>
      </c>
    </row>
    <row r="84" spans="1:7" s="68" customFormat="1" ht="22.5">
      <c r="A84" s="56" t="s">
        <v>124</v>
      </c>
      <c r="B84" s="56" t="s">
        <v>85</v>
      </c>
      <c r="C84" s="56"/>
      <c r="D84" s="57" t="s">
        <v>86</v>
      </c>
      <c r="E84" s="58">
        <v>2664.1</v>
      </c>
      <c r="F84" s="58">
        <v>0</v>
      </c>
      <c r="G84" s="58">
        <v>2664.1</v>
      </c>
    </row>
    <row r="85" spans="1:7" s="68" customFormat="1" ht="11.25">
      <c r="A85" s="59" t="s">
        <v>124</v>
      </c>
      <c r="B85" s="59" t="s">
        <v>129</v>
      </c>
      <c r="C85" s="59"/>
      <c r="D85" s="60" t="s">
        <v>130</v>
      </c>
      <c r="E85" s="61">
        <v>2664.1</v>
      </c>
      <c r="F85" s="61">
        <v>0</v>
      </c>
      <c r="G85" s="61">
        <v>2664.1</v>
      </c>
    </row>
    <row r="86" spans="1:7" s="68" customFormat="1" ht="11.25">
      <c r="A86" s="59" t="s">
        <v>124</v>
      </c>
      <c r="B86" s="59" t="s">
        <v>131</v>
      </c>
      <c r="C86" s="59"/>
      <c r="D86" s="60" t="s">
        <v>78</v>
      </c>
      <c r="E86" s="61">
        <v>2664.1</v>
      </c>
      <c r="F86" s="61">
        <v>0</v>
      </c>
      <c r="G86" s="61">
        <v>2664.1</v>
      </c>
    </row>
    <row r="87" spans="1:7" s="68" customFormat="1" ht="33.75">
      <c r="A87" s="62" t="s">
        <v>124</v>
      </c>
      <c r="B87" s="62" t="s">
        <v>131</v>
      </c>
      <c r="C87" s="62" t="s">
        <v>79</v>
      </c>
      <c r="D87" s="63" t="s">
        <v>80</v>
      </c>
      <c r="E87" s="64">
        <v>2614.8</v>
      </c>
      <c r="F87" s="64">
        <v>0</v>
      </c>
      <c r="G87" s="64">
        <v>2614.8</v>
      </c>
    </row>
    <row r="88" spans="1:7" s="68" customFormat="1" ht="11.25">
      <c r="A88" s="62" t="s">
        <v>124</v>
      </c>
      <c r="B88" s="62" t="s">
        <v>131</v>
      </c>
      <c r="C88" s="62" t="s">
        <v>81</v>
      </c>
      <c r="D88" s="63" t="s">
        <v>82</v>
      </c>
      <c r="E88" s="64">
        <v>2614.8</v>
      </c>
      <c r="F88" s="64"/>
      <c r="G88" s="67">
        <v>2614.8</v>
      </c>
    </row>
    <row r="89" spans="1:7" s="68" customFormat="1" ht="11.25">
      <c r="A89" s="62" t="s">
        <v>124</v>
      </c>
      <c r="B89" s="62" t="s">
        <v>131</v>
      </c>
      <c r="C89" s="62" t="s">
        <v>90</v>
      </c>
      <c r="D89" s="63" t="s">
        <v>91</v>
      </c>
      <c r="E89" s="64">
        <v>49.3</v>
      </c>
      <c r="F89" s="64">
        <v>0</v>
      </c>
      <c r="G89" s="64">
        <v>49.3</v>
      </c>
    </row>
    <row r="90" spans="1:7" s="68" customFormat="1" ht="11.25">
      <c r="A90" s="62" t="s">
        <v>124</v>
      </c>
      <c r="B90" s="62" t="s">
        <v>131</v>
      </c>
      <c r="C90" s="62" t="s">
        <v>92</v>
      </c>
      <c r="D90" s="63" t="s">
        <v>93</v>
      </c>
      <c r="E90" s="64">
        <v>49.3</v>
      </c>
      <c r="F90" s="64"/>
      <c r="G90" s="67">
        <v>49.3</v>
      </c>
    </row>
    <row r="91" spans="1:7" ht="11.25">
      <c r="A91" s="53" t="s">
        <v>132</v>
      </c>
      <c r="B91" s="53"/>
      <c r="C91" s="53"/>
      <c r="D91" s="54" t="s">
        <v>133</v>
      </c>
      <c r="E91" s="55">
        <v>1050</v>
      </c>
      <c r="F91" s="55">
        <v>-175</v>
      </c>
      <c r="G91" s="55">
        <v>875</v>
      </c>
    </row>
    <row r="92" spans="1:7" ht="11.25">
      <c r="A92" s="56" t="s">
        <v>132</v>
      </c>
      <c r="B92" s="56" t="s">
        <v>134</v>
      </c>
      <c r="C92" s="56"/>
      <c r="D92" s="71" t="s">
        <v>135</v>
      </c>
      <c r="E92" s="58">
        <v>1050</v>
      </c>
      <c r="F92" s="58">
        <v>-175</v>
      </c>
      <c r="G92" s="58">
        <v>875</v>
      </c>
    </row>
    <row r="93" spans="1:7" ht="11.25">
      <c r="A93" s="59" t="s">
        <v>132</v>
      </c>
      <c r="B93" s="59" t="s">
        <v>136</v>
      </c>
      <c r="C93" s="59"/>
      <c r="D93" s="70" t="s">
        <v>135</v>
      </c>
      <c r="E93" s="61">
        <v>1050</v>
      </c>
      <c r="F93" s="61">
        <v>-175</v>
      </c>
      <c r="G93" s="61">
        <v>875</v>
      </c>
    </row>
    <row r="94" spans="1:7" ht="11.25">
      <c r="A94" s="62" t="s">
        <v>132</v>
      </c>
      <c r="B94" s="62" t="s">
        <v>136</v>
      </c>
      <c r="C94" s="62" t="s">
        <v>94</v>
      </c>
      <c r="D94" s="73" t="s">
        <v>95</v>
      </c>
      <c r="E94" s="67">
        <v>1050</v>
      </c>
      <c r="F94" s="67">
        <v>-175</v>
      </c>
      <c r="G94" s="67">
        <v>875</v>
      </c>
    </row>
    <row r="95" spans="1:7" s="68" customFormat="1" ht="11.25">
      <c r="A95" s="65" t="s">
        <v>132</v>
      </c>
      <c r="B95" s="65" t="s">
        <v>137</v>
      </c>
      <c r="C95" s="65" t="s">
        <v>138</v>
      </c>
      <c r="D95" s="66" t="s">
        <v>139</v>
      </c>
      <c r="E95" s="67">
        <v>1050</v>
      </c>
      <c r="F95" s="67">
        <v>-175</v>
      </c>
      <c r="G95" s="67">
        <v>875</v>
      </c>
    </row>
    <row r="96" spans="1:7" ht="11.25">
      <c r="A96" s="53" t="s">
        <v>140</v>
      </c>
      <c r="B96" s="53"/>
      <c r="C96" s="53"/>
      <c r="D96" s="54" t="s">
        <v>141</v>
      </c>
      <c r="E96" s="55">
        <v>65066.3</v>
      </c>
      <c r="F96" s="55">
        <v>-571.5</v>
      </c>
      <c r="G96" s="55">
        <v>64494.8</v>
      </c>
    </row>
    <row r="97" spans="1:7" s="75" customFormat="1" ht="22.5">
      <c r="A97" s="56" t="s">
        <v>140</v>
      </c>
      <c r="B97" s="56" t="s">
        <v>142</v>
      </c>
      <c r="C97" s="74"/>
      <c r="D97" s="57" t="s">
        <v>143</v>
      </c>
      <c r="E97" s="58">
        <v>5184</v>
      </c>
      <c r="F97" s="58">
        <v>0</v>
      </c>
      <c r="G97" s="58">
        <v>5184</v>
      </c>
    </row>
    <row r="98" spans="1:7" s="75" customFormat="1" ht="11.25">
      <c r="A98" s="59" t="s">
        <v>140</v>
      </c>
      <c r="B98" s="59" t="s">
        <v>144</v>
      </c>
      <c r="C98" s="59"/>
      <c r="D98" s="60" t="s">
        <v>145</v>
      </c>
      <c r="E98" s="61">
        <v>4687.5</v>
      </c>
      <c r="F98" s="61">
        <v>0</v>
      </c>
      <c r="G98" s="61">
        <v>4687.5</v>
      </c>
    </row>
    <row r="99" spans="1:7" s="75" customFormat="1" ht="14.25" customHeight="1">
      <c r="A99" s="62" t="s">
        <v>140</v>
      </c>
      <c r="B99" s="62" t="s">
        <v>144</v>
      </c>
      <c r="C99" s="62" t="s">
        <v>146</v>
      </c>
      <c r="D99" s="63" t="s">
        <v>147</v>
      </c>
      <c r="E99" s="64">
        <v>4687.5</v>
      </c>
      <c r="F99" s="64">
        <v>0</v>
      </c>
      <c r="G99" s="64">
        <v>4687.5</v>
      </c>
    </row>
    <row r="100" spans="1:7" s="75" customFormat="1" ht="11.25">
      <c r="A100" s="62" t="s">
        <v>140</v>
      </c>
      <c r="B100" s="62" t="s">
        <v>144</v>
      </c>
      <c r="C100" s="62" t="s">
        <v>148</v>
      </c>
      <c r="D100" s="63" t="s">
        <v>149</v>
      </c>
      <c r="E100" s="64">
        <v>4687.5</v>
      </c>
      <c r="F100" s="64"/>
      <c r="G100" s="67">
        <v>4687.5</v>
      </c>
    </row>
    <row r="101" spans="1:7" s="75" customFormat="1" ht="11.25">
      <c r="A101" s="59" t="s">
        <v>140</v>
      </c>
      <c r="B101" s="59" t="s">
        <v>150</v>
      </c>
      <c r="C101" s="59"/>
      <c r="D101" s="76" t="s">
        <v>151</v>
      </c>
      <c r="E101" s="61">
        <v>496.5</v>
      </c>
      <c r="F101" s="61">
        <v>0</v>
      </c>
      <c r="G101" s="61">
        <v>496.5</v>
      </c>
    </row>
    <row r="102" spans="1:7" s="75" customFormat="1" ht="13.5" customHeight="1">
      <c r="A102" s="62" t="s">
        <v>140</v>
      </c>
      <c r="B102" s="62" t="s">
        <v>150</v>
      </c>
      <c r="C102" s="62" t="s">
        <v>146</v>
      </c>
      <c r="D102" s="77" t="s">
        <v>147</v>
      </c>
      <c r="E102" s="64">
        <v>496.5</v>
      </c>
      <c r="F102" s="64">
        <v>0</v>
      </c>
      <c r="G102" s="64">
        <v>496.5</v>
      </c>
    </row>
    <row r="103" spans="1:7" s="75" customFormat="1" ht="11.25">
      <c r="A103" s="62" t="s">
        <v>140</v>
      </c>
      <c r="B103" s="62" t="s">
        <v>150</v>
      </c>
      <c r="C103" s="62" t="s">
        <v>148</v>
      </c>
      <c r="D103" s="77" t="s">
        <v>152</v>
      </c>
      <c r="E103" s="64">
        <v>496.5</v>
      </c>
      <c r="F103" s="64"/>
      <c r="G103" s="67">
        <v>496.5</v>
      </c>
    </row>
    <row r="104" spans="1:7" s="75" customFormat="1" ht="22.5">
      <c r="A104" s="56" t="s">
        <v>140</v>
      </c>
      <c r="B104" s="56" t="s">
        <v>153</v>
      </c>
      <c r="C104" s="56"/>
      <c r="D104" s="57" t="s">
        <v>154</v>
      </c>
      <c r="E104" s="58">
        <v>696</v>
      </c>
      <c r="F104" s="58">
        <v>0</v>
      </c>
      <c r="G104" s="58">
        <v>696</v>
      </c>
    </row>
    <row r="105" spans="1:7" s="75" customFormat="1" ht="22.5">
      <c r="A105" s="59" t="s">
        <v>140</v>
      </c>
      <c r="B105" s="59" t="s">
        <v>155</v>
      </c>
      <c r="C105" s="59"/>
      <c r="D105" s="60" t="s">
        <v>156</v>
      </c>
      <c r="E105" s="61">
        <v>348</v>
      </c>
      <c r="F105" s="61">
        <v>0</v>
      </c>
      <c r="G105" s="61">
        <v>348</v>
      </c>
    </row>
    <row r="106" spans="1:7" s="75" customFormat="1" ht="11.25">
      <c r="A106" s="62" t="s">
        <v>140</v>
      </c>
      <c r="B106" s="62" t="s">
        <v>155</v>
      </c>
      <c r="C106" s="62" t="s">
        <v>90</v>
      </c>
      <c r="D106" s="63" t="s">
        <v>91</v>
      </c>
      <c r="E106" s="64">
        <v>348</v>
      </c>
      <c r="F106" s="64">
        <v>0</v>
      </c>
      <c r="G106" s="64">
        <v>348</v>
      </c>
    </row>
    <row r="107" spans="1:7" s="75" customFormat="1" ht="11.25">
      <c r="A107" s="62" t="s">
        <v>140</v>
      </c>
      <c r="B107" s="62" t="s">
        <v>155</v>
      </c>
      <c r="C107" s="62" t="s">
        <v>92</v>
      </c>
      <c r="D107" s="63" t="s">
        <v>93</v>
      </c>
      <c r="E107" s="64">
        <v>348</v>
      </c>
      <c r="F107" s="64"/>
      <c r="G107" s="67">
        <v>348</v>
      </c>
    </row>
    <row r="108" spans="1:7" s="75" customFormat="1" ht="11.25">
      <c r="A108" s="59" t="s">
        <v>140</v>
      </c>
      <c r="B108" s="59" t="s">
        <v>157</v>
      </c>
      <c r="C108" s="59"/>
      <c r="D108" s="60" t="s">
        <v>158</v>
      </c>
      <c r="E108" s="61">
        <v>348</v>
      </c>
      <c r="F108" s="61">
        <v>0</v>
      </c>
      <c r="G108" s="61">
        <v>348</v>
      </c>
    </row>
    <row r="109" spans="1:7" s="75" customFormat="1" ht="11.25">
      <c r="A109" s="62" t="s">
        <v>140</v>
      </c>
      <c r="B109" s="62" t="s">
        <v>157</v>
      </c>
      <c r="C109" s="62" t="s">
        <v>90</v>
      </c>
      <c r="D109" s="63" t="s">
        <v>91</v>
      </c>
      <c r="E109" s="64">
        <v>348</v>
      </c>
      <c r="F109" s="64">
        <v>0</v>
      </c>
      <c r="G109" s="64">
        <v>348</v>
      </c>
    </row>
    <row r="110" spans="1:7" s="75" customFormat="1" ht="11.25">
      <c r="A110" s="62" t="s">
        <v>140</v>
      </c>
      <c r="B110" s="62" t="s">
        <v>157</v>
      </c>
      <c r="C110" s="62" t="s">
        <v>92</v>
      </c>
      <c r="D110" s="63" t="s">
        <v>93</v>
      </c>
      <c r="E110" s="64">
        <v>348</v>
      </c>
      <c r="F110" s="64"/>
      <c r="G110" s="67">
        <v>348</v>
      </c>
    </row>
    <row r="111" spans="1:7" s="68" customFormat="1" ht="22.5">
      <c r="A111" s="56" t="s">
        <v>140</v>
      </c>
      <c r="B111" s="56" t="s">
        <v>159</v>
      </c>
      <c r="C111" s="56"/>
      <c r="D111" s="57" t="s">
        <v>160</v>
      </c>
      <c r="E111" s="58">
        <v>700</v>
      </c>
      <c r="F111" s="58">
        <v>0</v>
      </c>
      <c r="G111" s="58">
        <v>700</v>
      </c>
    </row>
    <row r="112" spans="1:7" s="68" customFormat="1" ht="11.25">
      <c r="A112" s="59" t="s">
        <v>140</v>
      </c>
      <c r="B112" s="59" t="s">
        <v>161</v>
      </c>
      <c r="C112" s="59"/>
      <c r="D112" s="60" t="s">
        <v>162</v>
      </c>
      <c r="E112" s="61">
        <v>106</v>
      </c>
      <c r="F112" s="61">
        <v>0</v>
      </c>
      <c r="G112" s="61">
        <v>106</v>
      </c>
    </row>
    <row r="113" spans="1:7" s="68" customFormat="1" ht="11.25">
      <c r="A113" s="62" t="s">
        <v>140</v>
      </c>
      <c r="B113" s="62" t="s">
        <v>161</v>
      </c>
      <c r="C113" s="62" t="s">
        <v>90</v>
      </c>
      <c r="D113" s="63" t="s">
        <v>91</v>
      </c>
      <c r="E113" s="64">
        <v>106</v>
      </c>
      <c r="F113" s="64">
        <v>0</v>
      </c>
      <c r="G113" s="64">
        <v>106</v>
      </c>
    </row>
    <row r="114" spans="1:7" s="68" customFormat="1" ht="11.25">
      <c r="A114" s="62" t="s">
        <v>140</v>
      </c>
      <c r="B114" s="62" t="s">
        <v>161</v>
      </c>
      <c r="C114" s="62" t="s">
        <v>92</v>
      </c>
      <c r="D114" s="63" t="s">
        <v>93</v>
      </c>
      <c r="E114" s="64">
        <v>106</v>
      </c>
      <c r="F114" s="64"/>
      <c r="G114" s="67">
        <v>106</v>
      </c>
    </row>
    <row r="115" spans="1:7" s="68" customFormat="1" ht="11.25">
      <c r="A115" s="59" t="s">
        <v>140</v>
      </c>
      <c r="B115" s="59" t="s">
        <v>163</v>
      </c>
      <c r="C115" s="59"/>
      <c r="D115" s="60" t="s">
        <v>164</v>
      </c>
      <c r="E115" s="61">
        <v>594</v>
      </c>
      <c r="F115" s="61">
        <v>0</v>
      </c>
      <c r="G115" s="61">
        <v>594</v>
      </c>
    </row>
    <row r="116" spans="1:7" s="68" customFormat="1" ht="11.25">
      <c r="A116" s="62" t="s">
        <v>140</v>
      </c>
      <c r="B116" s="62" t="s">
        <v>163</v>
      </c>
      <c r="C116" s="62" t="s">
        <v>90</v>
      </c>
      <c r="D116" s="63" t="s">
        <v>91</v>
      </c>
      <c r="E116" s="64">
        <v>594</v>
      </c>
      <c r="F116" s="64">
        <v>0</v>
      </c>
      <c r="G116" s="64">
        <v>594</v>
      </c>
    </row>
    <row r="117" spans="1:7" s="68" customFormat="1" ht="11.25">
      <c r="A117" s="78" t="s">
        <v>140</v>
      </c>
      <c r="B117" s="78" t="s">
        <v>163</v>
      </c>
      <c r="C117" s="78" t="s">
        <v>92</v>
      </c>
      <c r="D117" s="79" t="s">
        <v>93</v>
      </c>
      <c r="E117" s="80">
        <v>594</v>
      </c>
      <c r="F117" s="80"/>
      <c r="G117" s="67">
        <v>594</v>
      </c>
    </row>
    <row r="118" spans="1:7" s="68" customFormat="1" ht="22.5">
      <c r="A118" s="56" t="s">
        <v>140</v>
      </c>
      <c r="B118" s="56" t="s">
        <v>165</v>
      </c>
      <c r="C118" s="56"/>
      <c r="D118" s="57" t="s">
        <v>166</v>
      </c>
      <c r="E118" s="58">
        <v>1658.2</v>
      </c>
      <c r="F118" s="58">
        <v>0</v>
      </c>
      <c r="G118" s="58">
        <v>1658.2</v>
      </c>
    </row>
    <row r="119" spans="1:7" s="68" customFormat="1" ht="11.25">
      <c r="A119" s="59" t="s">
        <v>140</v>
      </c>
      <c r="B119" s="59" t="s">
        <v>167</v>
      </c>
      <c r="C119" s="59"/>
      <c r="D119" s="60" t="s">
        <v>168</v>
      </c>
      <c r="E119" s="61">
        <v>1658.2</v>
      </c>
      <c r="F119" s="61">
        <v>0</v>
      </c>
      <c r="G119" s="61">
        <v>1658.2</v>
      </c>
    </row>
    <row r="120" spans="1:7" s="68" customFormat="1" ht="11.25">
      <c r="A120" s="62" t="s">
        <v>140</v>
      </c>
      <c r="B120" s="62" t="s">
        <v>167</v>
      </c>
      <c r="C120" s="62" t="s">
        <v>90</v>
      </c>
      <c r="D120" s="63" t="s">
        <v>91</v>
      </c>
      <c r="E120" s="64">
        <v>1658.2</v>
      </c>
      <c r="F120" s="64">
        <v>0</v>
      </c>
      <c r="G120" s="64">
        <v>1658.2</v>
      </c>
    </row>
    <row r="121" spans="1:7" s="68" customFormat="1" ht="11.25">
      <c r="A121" s="62" t="s">
        <v>140</v>
      </c>
      <c r="B121" s="62" t="s">
        <v>167</v>
      </c>
      <c r="C121" s="62" t="s">
        <v>92</v>
      </c>
      <c r="D121" s="63" t="s">
        <v>93</v>
      </c>
      <c r="E121" s="64">
        <v>1658.2</v>
      </c>
      <c r="F121" s="64"/>
      <c r="G121" s="67">
        <v>1658.2</v>
      </c>
    </row>
    <row r="122" spans="1:7" s="68" customFormat="1" ht="22.5">
      <c r="A122" s="56" t="s">
        <v>140</v>
      </c>
      <c r="B122" s="56" t="s">
        <v>126</v>
      </c>
      <c r="C122" s="56"/>
      <c r="D122" s="57" t="s">
        <v>127</v>
      </c>
      <c r="E122" s="58">
        <v>400</v>
      </c>
      <c r="F122" s="58">
        <v>415</v>
      </c>
      <c r="G122" s="58">
        <v>815</v>
      </c>
    </row>
    <row r="123" spans="1:7" s="68" customFormat="1" ht="22.5">
      <c r="A123" s="59" t="s">
        <v>140</v>
      </c>
      <c r="B123" s="59" t="s">
        <v>169</v>
      </c>
      <c r="C123" s="59"/>
      <c r="D123" s="60" t="s">
        <v>170</v>
      </c>
      <c r="E123" s="61">
        <v>400</v>
      </c>
      <c r="F123" s="61">
        <v>415</v>
      </c>
      <c r="G123" s="61">
        <v>815</v>
      </c>
    </row>
    <row r="124" spans="1:7" s="68" customFormat="1" ht="11.25">
      <c r="A124" s="62" t="s">
        <v>140</v>
      </c>
      <c r="B124" s="62" t="s">
        <v>169</v>
      </c>
      <c r="C124" s="62" t="s">
        <v>94</v>
      </c>
      <c r="D124" s="63" t="s">
        <v>95</v>
      </c>
      <c r="E124" s="64">
        <v>400</v>
      </c>
      <c r="F124" s="64">
        <v>415</v>
      </c>
      <c r="G124" s="64">
        <v>815</v>
      </c>
    </row>
    <row r="125" spans="1:7" s="68" customFormat="1" ht="11.25">
      <c r="A125" s="62" t="s">
        <v>140</v>
      </c>
      <c r="B125" s="62" t="s">
        <v>169</v>
      </c>
      <c r="C125" s="62" t="s">
        <v>171</v>
      </c>
      <c r="D125" s="63" t="s">
        <v>172</v>
      </c>
      <c r="E125" s="64">
        <v>400</v>
      </c>
      <c r="F125" s="64">
        <v>415</v>
      </c>
      <c r="G125" s="67">
        <v>815</v>
      </c>
    </row>
    <row r="126" spans="1:7" s="68" customFormat="1" ht="22.5">
      <c r="A126" s="56" t="s">
        <v>140</v>
      </c>
      <c r="B126" s="56" t="s">
        <v>173</v>
      </c>
      <c r="C126" s="56"/>
      <c r="D126" s="57" t="s">
        <v>174</v>
      </c>
      <c r="E126" s="58">
        <v>814.5</v>
      </c>
      <c r="F126" s="58">
        <v>0</v>
      </c>
      <c r="G126" s="58">
        <v>814.5</v>
      </c>
    </row>
    <row r="127" spans="1:7" s="68" customFormat="1" ht="11.25">
      <c r="A127" s="59" t="s">
        <v>140</v>
      </c>
      <c r="B127" s="59" t="s">
        <v>175</v>
      </c>
      <c r="C127" s="59"/>
      <c r="D127" s="60" t="s">
        <v>176</v>
      </c>
      <c r="E127" s="61">
        <v>814.5</v>
      </c>
      <c r="F127" s="61">
        <v>0</v>
      </c>
      <c r="G127" s="61">
        <v>814.5</v>
      </c>
    </row>
    <row r="128" spans="1:7" s="68" customFormat="1" ht="11.25">
      <c r="A128" s="62" t="s">
        <v>140</v>
      </c>
      <c r="B128" s="62" t="s">
        <v>175</v>
      </c>
      <c r="C128" s="62" t="s">
        <v>94</v>
      </c>
      <c r="D128" s="63" t="s">
        <v>95</v>
      </c>
      <c r="E128" s="64">
        <v>814.5</v>
      </c>
      <c r="F128" s="64">
        <v>0</v>
      </c>
      <c r="G128" s="64">
        <v>814.5</v>
      </c>
    </row>
    <row r="129" spans="1:7" s="68" customFormat="1" ht="11.25">
      <c r="A129" s="62" t="s">
        <v>140</v>
      </c>
      <c r="B129" s="62" t="s">
        <v>175</v>
      </c>
      <c r="C129" s="62" t="s">
        <v>98</v>
      </c>
      <c r="D129" s="63" t="s">
        <v>99</v>
      </c>
      <c r="E129" s="64">
        <v>814.5</v>
      </c>
      <c r="F129" s="64"/>
      <c r="G129" s="67">
        <v>814.5</v>
      </c>
    </row>
    <row r="130" spans="1:7" s="68" customFormat="1" ht="36.75" customHeight="1">
      <c r="A130" s="56" t="s">
        <v>140</v>
      </c>
      <c r="B130" s="56" t="s">
        <v>177</v>
      </c>
      <c r="C130" s="56"/>
      <c r="D130" s="57" t="s">
        <v>178</v>
      </c>
      <c r="E130" s="58">
        <v>4374.1</v>
      </c>
      <c r="F130" s="58">
        <v>-804.5</v>
      </c>
      <c r="G130" s="58">
        <v>3569.6</v>
      </c>
    </row>
    <row r="131" spans="1:7" s="75" customFormat="1" ht="11.25">
      <c r="A131" s="59" t="s">
        <v>140</v>
      </c>
      <c r="B131" s="81" t="s">
        <v>179</v>
      </c>
      <c r="C131" s="59"/>
      <c r="D131" s="82" t="s">
        <v>180</v>
      </c>
      <c r="E131" s="61">
        <v>107.3</v>
      </c>
      <c r="F131" s="61">
        <v>-4.5</v>
      </c>
      <c r="G131" s="61">
        <v>102.8</v>
      </c>
    </row>
    <row r="132" spans="1:7" s="75" customFormat="1" ht="11.25">
      <c r="A132" s="62" t="s">
        <v>140</v>
      </c>
      <c r="B132" s="62" t="s">
        <v>179</v>
      </c>
      <c r="C132" s="62" t="s">
        <v>94</v>
      </c>
      <c r="D132" s="63" t="s">
        <v>95</v>
      </c>
      <c r="E132" s="64">
        <v>107.3</v>
      </c>
      <c r="F132" s="64">
        <v>-4.5</v>
      </c>
      <c r="G132" s="64">
        <v>102.8</v>
      </c>
    </row>
    <row r="133" spans="1:7" s="75" customFormat="1" ht="22.5">
      <c r="A133" s="62" t="s">
        <v>140</v>
      </c>
      <c r="B133" s="83" t="s">
        <v>179</v>
      </c>
      <c r="C133" s="62" t="s">
        <v>181</v>
      </c>
      <c r="D133" s="84" t="s">
        <v>182</v>
      </c>
      <c r="E133" s="64">
        <v>107.3</v>
      </c>
      <c r="F133" s="64">
        <v>-4.5</v>
      </c>
      <c r="G133" s="67">
        <v>102.8</v>
      </c>
    </row>
    <row r="134" spans="1:7" s="75" customFormat="1" ht="22.5">
      <c r="A134" s="59" t="s">
        <v>140</v>
      </c>
      <c r="B134" s="59" t="s">
        <v>183</v>
      </c>
      <c r="C134" s="59"/>
      <c r="D134" s="82" t="s">
        <v>184</v>
      </c>
      <c r="E134" s="61">
        <v>800</v>
      </c>
      <c r="F134" s="61">
        <v>0</v>
      </c>
      <c r="G134" s="61">
        <v>800</v>
      </c>
    </row>
    <row r="135" spans="1:7" s="75" customFormat="1" ht="11.25">
      <c r="A135" s="62" t="s">
        <v>140</v>
      </c>
      <c r="B135" s="62" t="s">
        <v>183</v>
      </c>
      <c r="C135" s="62" t="s">
        <v>94</v>
      </c>
      <c r="D135" s="84" t="s">
        <v>95</v>
      </c>
      <c r="E135" s="64">
        <v>800</v>
      </c>
      <c r="F135" s="64">
        <v>0</v>
      </c>
      <c r="G135" s="64">
        <v>800</v>
      </c>
    </row>
    <row r="136" spans="1:7" s="75" customFormat="1" ht="22.5">
      <c r="A136" s="62" t="s">
        <v>140</v>
      </c>
      <c r="B136" s="62" t="s">
        <v>183</v>
      </c>
      <c r="C136" s="62" t="s">
        <v>181</v>
      </c>
      <c r="D136" s="84" t="s">
        <v>182</v>
      </c>
      <c r="E136" s="64">
        <v>800</v>
      </c>
      <c r="F136" s="64"/>
      <c r="G136" s="67">
        <v>800</v>
      </c>
    </row>
    <row r="137" spans="1:7" s="68" customFormat="1" ht="11.25">
      <c r="A137" s="59" t="s">
        <v>140</v>
      </c>
      <c r="B137" s="59" t="s">
        <v>185</v>
      </c>
      <c r="C137" s="59"/>
      <c r="D137" s="82" t="s">
        <v>186</v>
      </c>
      <c r="E137" s="61">
        <v>3466.8</v>
      </c>
      <c r="F137" s="61">
        <v>-800</v>
      </c>
      <c r="G137" s="61">
        <v>2666.8</v>
      </c>
    </row>
    <row r="138" spans="1:7" s="68" customFormat="1" ht="11.25">
      <c r="A138" s="62" t="s">
        <v>140</v>
      </c>
      <c r="B138" s="62" t="s">
        <v>185</v>
      </c>
      <c r="C138" s="62" t="s">
        <v>90</v>
      </c>
      <c r="D138" s="84" t="s">
        <v>91</v>
      </c>
      <c r="E138" s="64">
        <v>2910.2</v>
      </c>
      <c r="F138" s="64">
        <v>-800</v>
      </c>
      <c r="G138" s="64">
        <v>2110.2</v>
      </c>
    </row>
    <row r="139" spans="1:7" s="68" customFormat="1" ht="11.25">
      <c r="A139" s="62" t="s">
        <v>140</v>
      </c>
      <c r="B139" s="62" t="s">
        <v>185</v>
      </c>
      <c r="C139" s="62" t="s">
        <v>92</v>
      </c>
      <c r="D139" s="84" t="s">
        <v>93</v>
      </c>
      <c r="E139" s="64">
        <v>2910.2</v>
      </c>
      <c r="F139" s="64">
        <v>-800</v>
      </c>
      <c r="G139" s="67">
        <v>2110.2</v>
      </c>
    </row>
    <row r="140" spans="1:7" s="68" customFormat="1" ht="11.25">
      <c r="A140" s="62" t="s">
        <v>140</v>
      </c>
      <c r="B140" s="62" t="s">
        <v>185</v>
      </c>
      <c r="C140" s="62" t="s">
        <v>94</v>
      </c>
      <c r="D140" s="84" t="s">
        <v>95</v>
      </c>
      <c r="E140" s="64">
        <v>556.6</v>
      </c>
      <c r="F140" s="64">
        <v>0</v>
      </c>
      <c r="G140" s="64">
        <v>556.6</v>
      </c>
    </row>
    <row r="141" spans="1:7" s="68" customFormat="1" ht="22.5">
      <c r="A141" s="62" t="s">
        <v>140</v>
      </c>
      <c r="B141" s="62" t="s">
        <v>185</v>
      </c>
      <c r="C141" s="62" t="s">
        <v>181</v>
      </c>
      <c r="D141" s="84" t="s">
        <v>182</v>
      </c>
      <c r="E141" s="64">
        <v>556.6</v>
      </c>
      <c r="F141" s="64"/>
      <c r="G141" s="67">
        <v>556.6</v>
      </c>
    </row>
    <row r="142" spans="1:7" s="68" customFormat="1" ht="22.5">
      <c r="A142" s="56" t="s">
        <v>140</v>
      </c>
      <c r="B142" s="56" t="s">
        <v>187</v>
      </c>
      <c r="C142" s="56"/>
      <c r="D142" s="85" t="s">
        <v>188</v>
      </c>
      <c r="E142" s="58">
        <v>1350</v>
      </c>
      <c r="F142" s="58">
        <v>0</v>
      </c>
      <c r="G142" s="58">
        <v>1350</v>
      </c>
    </row>
    <row r="143" spans="1:7" s="68" customFormat="1" ht="22.5">
      <c r="A143" s="59" t="s">
        <v>140</v>
      </c>
      <c r="B143" s="59" t="s">
        <v>189</v>
      </c>
      <c r="C143" s="59"/>
      <c r="D143" s="82" t="s">
        <v>190</v>
      </c>
      <c r="E143" s="61">
        <v>1350</v>
      </c>
      <c r="F143" s="61">
        <v>0</v>
      </c>
      <c r="G143" s="61">
        <v>1350</v>
      </c>
    </row>
    <row r="144" spans="1:7" s="75" customFormat="1" ht="22.5">
      <c r="A144" s="62" t="s">
        <v>140</v>
      </c>
      <c r="B144" s="62" t="s">
        <v>189</v>
      </c>
      <c r="C144" s="62" t="s">
        <v>191</v>
      </c>
      <c r="D144" s="63" t="s">
        <v>192</v>
      </c>
      <c r="E144" s="64">
        <v>0</v>
      </c>
      <c r="F144" s="64">
        <v>1350</v>
      </c>
      <c r="G144" s="64">
        <v>1350</v>
      </c>
    </row>
    <row r="145" spans="1:7" s="75" customFormat="1" ht="11.25">
      <c r="A145" s="62" t="s">
        <v>140</v>
      </c>
      <c r="B145" s="62" t="s">
        <v>189</v>
      </c>
      <c r="C145" s="62" t="s">
        <v>193</v>
      </c>
      <c r="D145" s="63" t="s">
        <v>194</v>
      </c>
      <c r="E145" s="64">
        <v>0</v>
      </c>
      <c r="F145" s="64">
        <v>1350</v>
      </c>
      <c r="G145" s="64">
        <v>1350</v>
      </c>
    </row>
    <row r="146" spans="1:7" s="68" customFormat="1" ht="11.25">
      <c r="A146" s="62" t="s">
        <v>140</v>
      </c>
      <c r="B146" s="62" t="s">
        <v>189</v>
      </c>
      <c r="C146" s="62" t="s">
        <v>94</v>
      </c>
      <c r="D146" s="84" t="s">
        <v>95</v>
      </c>
      <c r="E146" s="64">
        <v>1350</v>
      </c>
      <c r="F146" s="64">
        <v>-1350</v>
      </c>
      <c r="G146" s="64">
        <v>0</v>
      </c>
    </row>
    <row r="147" spans="1:7" s="68" customFormat="1" ht="11.25">
      <c r="A147" s="62" t="s">
        <v>140</v>
      </c>
      <c r="B147" s="62" t="s">
        <v>189</v>
      </c>
      <c r="C147" s="62" t="s">
        <v>98</v>
      </c>
      <c r="D147" s="84" t="s">
        <v>99</v>
      </c>
      <c r="E147" s="64">
        <v>1350</v>
      </c>
      <c r="F147" s="64">
        <v>-1350</v>
      </c>
      <c r="G147" s="67">
        <v>0</v>
      </c>
    </row>
    <row r="148" spans="1:7" s="68" customFormat="1" ht="22.5">
      <c r="A148" s="56" t="s">
        <v>140</v>
      </c>
      <c r="B148" s="56" t="s">
        <v>195</v>
      </c>
      <c r="C148" s="56"/>
      <c r="D148" s="85" t="s">
        <v>196</v>
      </c>
      <c r="E148" s="58">
        <v>3348.9</v>
      </c>
      <c r="F148" s="58">
        <v>0</v>
      </c>
      <c r="G148" s="58">
        <v>3348.9</v>
      </c>
    </row>
    <row r="149" spans="1:7" s="86" customFormat="1" ht="11.25">
      <c r="A149" s="59" t="s">
        <v>140</v>
      </c>
      <c r="B149" s="59" t="s">
        <v>197</v>
      </c>
      <c r="C149" s="59"/>
      <c r="D149" s="82" t="s">
        <v>198</v>
      </c>
      <c r="E149" s="61">
        <v>3348.9</v>
      </c>
      <c r="F149" s="61">
        <v>0</v>
      </c>
      <c r="G149" s="61">
        <v>3348.9</v>
      </c>
    </row>
    <row r="150" spans="1:7" s="86" customFormat="1" ht="11.25">
      <c r="A150" s="62" t="s">
        <v>140</v>
      </c>
      <c r="B150" s="62" t="s">
        <v>197</v>
      </c>
      <c r="C150" s="62" t="s">
        <v>90</v>
      </c>
      <c r="D150" s="84" t="s">
        <v>91</v>
      </c>
      <c r="E150" s="64">
        <v>3348.9</v>
      </c>
      <c r="F150" s="64">
        <v>0</v>
      </c>
      <c r="G150" s="64">
        <v>3348.9</v>
      </c>
    </row>
    <row r="151" spans="1:7" s="86" customFormat="1" ht="11.25">
      <c r="A151" s="62" t="s">
        <v>140</v>
      </c>
      <c r="B151" s="62" t="s">
        <v>197</v>
      </c>
      <c r="C151" s="62" t="s">
        <v>92</v>
      </c>
      <c r="D151" s="84" t="s">
        <v>93</v>
      </c>
      <c r="E151" s="64">
        <v>3348.9</v>
      </c>
      <c r="F151" s="64"/>
      <c r="G151" s="67">
        <v>3348.9</v>
      </c>
    </row>
    <row r="152" spans="1:7" s="86" customFormat="1" ht="22.5">
      <c r="A152" s="56" t="s">
        <v>140</v>
      </c>
      <c r="B152" s="56" t="s">
        <v>199</v>
      </c>
      <c r="C152" s="56"/>
      <c r="D152" s="85" t="s">
        <v>200</v>
      </c>
      <c r="E152" s="58">
        <v>130</v>
      </c>
      <c r="F152" s="58">
        <v>0</v>
      </c>
      <c r="G152" s="58">
        <v>130</v>
      </c>
    </row>
    <row r="153" spans="1:7" s="86" customFormat="1" ht="11.25">
      <c r="A153" s="59" t="s">
        <v>140</v>
      </c>
      <c r="B153" s="59" t="s">
        <v>201</v>
      </c>
      <c r="C153" s="59"/>
      <c r="D153" s="82" t="s">
        <v>202</v>
      </c>
      <c r="E153" s="61">
        <v>130</v>
      </c>
      <c r="F153" s="61">
        <v>0</v>
      </c>
      <c r="G153" s="61">
        <v>130</v>
      </c>
    </row>
    <row r="154" spans="1:7" s="86" customFormat="1" ht="11.25">
      <c r="A154" s="62" t="s">
        <v>140</v>
      </c>
      <c r="B154" s="62" t="s">
        <v>201</v>
      </c>
      <c r="C154" s="62" t="s">
        <v>90</v>
      </c>
      <c r="D154" s="84" t="s">
        <v>91</v>
      </c>
      <c r="E154" s="64">
        <v>130</v>
      </c>
      <c r="F154" s="64">
        <v>0</v>
      </c>
      <c r="G154" s="64">
        <v>130</v>
      </c>
    </row>
    <row r="155" spans="1:7" s="86" customFormat="1" ht="11.25">
      <c r="A155" s="62" t="s">
        <v>140</v>
      </c>
      <c r="B155" s="62" t="s">
        <v>201</v>
      </c>
      <c r="C155" s="62" t="s">
        <v>92</v>
      </c>
      <c r="D155" s="84" t="s">
        <v>93</v>
      </c>
      <c r="E155" s="64">
        <v>130</v>
      </c>
      <c r="F155" s="64"/>
      <c r="G155" s="67">
        <v>130</v>
      </c>
    </row>
    <row r="156" spans="1:7" s="86" customFormat="1" ht="22.5">
      <c r="A156" s="87" t="s">
        <v>140</v>
      </c>
      <c r="B156" s="56" t="s">
        <v>203</v>
      </c>
      <c r="C156" s="56"/>
      <c r="D156" s="85" t="s">
        <v>204</v>
      </c>
      <c r="E156" s="58">
        <v>270</v>
      </c>
      <c r="F156" s="58">
        <v>0</v>
      </c>
      <c r="G156" s="58">
        <v>270</v>
      </c>
    </row>
    <row r="157" spans="1:7" s="86" customFormat="1" ht="11.25">
      <c r="A157" s="88" t="s">
        <v>140</v>
      </c>
      <c r="B157" s="59" t="s">
        <v>205</v>
      </c>
      <c r="C157" s="59"/>
      <c r="D157" s="82" t="s">
        <v>206</v>
      </c>
      <c r="E157" s="61">
        <v>270</v>
      </c>
      <c r="F157" s="61">
        <v>0</v>
      </c>
      <c r="G157" s="61">
        <v>270</v>
      </c>
    </row>
    <row r="158" spans="1:7" s="86" customFormat="1" ht="11.25">
      <c r="A158" s="89" t="s">
        <v>140</v>
      </c>
      <c r="B158" s="62" t="s">
        <v>205</v>
      </c>
      <c r="C158" s="62" t="s">
        <v>90</v>
      </c>
      <c r="D158" s="84" t="s">
        <v>91</v>
      </c>
      <c r="E158" s="64">
        <v>270</v>
      </c>
      <c r="F158" s="64">
        <v>0</v>
      </c>
      <c r="G158" s="64">
        <v>270</v>
      </c>
    </row>
    <row r="159" spans="1:7" s="86" customFormat="1" ht="11.25">
      <c r="A159" s="89" t="s">
        <v>140</v>
      </c>
      <c r="B159" s="62" t="s">
        <v>205</v>
      </c>
      <c r="C159" s="62" t="s">
        <v>92</v>
      </c>
      <c r="D159" s="84" t="s">
        <v>93</v>
      </c>
      <c r="E159" s="64">
        <v>270</v>
      </c>
      <c r="F159" s="64"/>
      <c r="G159" s="67">
        <v>270</v>
      </c>
    </row>
    <row r="160" spans="1:7" s="86" customFormat="1" ht="22.5">
      <c r="A160" s="56" t="s">
        <v>140</v>
      </c>
      <c r="B160" s="56" t="s">
        <v>207</v>
      </c>
      <c r="C160" s="56"/>
      <c r="D160" s="57" t="s">
        <v>208</v>
      </c>
      <c r="E160" s="58">
        <v>9386.6</v>
      </c>
      <c r="F160" s="58">
        <v>0</v>
      </c>
      <c r="G160" s="58">
        <v>9386.6</v>
      </c>
    </row>
    <row r="161" spans="1:7" s="86" customFormat="1" ht="11.25">
      <c r="A161" s="59" t="s">
        <v>140</v>
      </c>
      <c r="B161" s="59" t="s">
        <v>209</v>
      </c>
      <c r="C161" s="59"/>
      <c r="D161" s="60" t="s">
        <v>78</v>
      </c>
      <c r="E161" s="61">
        <v>9386.6</v>
      </c>
      <c r="F161" s="61">
        <v>0</v>
      </c>
      <c r="G161" s="61">
        <v>9386.6</v>
      </c>
    </row>
    <row r="162" spans="1:7" s="86" customFormat="1" ht="33.75">
      <c r="A162" s="62" t="s">
        <v>140</v>
      </c>
      <c r="B162" s="62" t="s">
        <v>209</v>
      </c>
      <c r="C162" s="62" t="s">
        <v>79</v>
      </c>
      <c r="D162" s="63" t="s">
        <v>80</v>
      </c>
      <c r="E162" s="64">
        <v>8957.1</v>
      </c>
      <c r="F162" s="64">
        <v>0</v>
      </c>
      <c r="G162" s="64">
        <v>8957.1</v>
      </c>
    </row>
    <row r="163" spans="1:7" s="86" customFormat="1" ht="11.25">
      <c r="A163" s="62" t="s">
        <v>140</v>
      </c>
      <c r="B163" s="62" t="s">
        <v>209</v>
      </c>
      <c r="C163" s="62" t="s">
        <v>81</v>
      </c>
      <c r="D163" s="63" t="s">
        <v>82</v>
      </c>
      <c r="E163" s="64">
        <v>8957.1</v>
      </c>
      <c r="F163" s="64"/>
      <c r="G163" s="67">
        <v>8957.1</v>
      </c>
    </row>
    <row r="164" spans="1:7" s="86" customFormat="1" ht="11.25">
      <c r="A164" s="62" t="s">
        <v>140</v>
      </c>
      <c r="B164" s="62" t="s">
        <v>209</v>
      </c>
      <c r="C164" s="62" t="s">
        <v>90</v>
      </c>
      <c r="D164" s="63" t="s">
        <v>91</v>
      </c>
      <c r="E164" s="64">
        <v>427.8</v>
      </c>
      <c r="F164" s="64">
        <v>0</v>
      </c>
      <c r="G164" s="64">
        <v>427.8</v>
      </c>
    </row>
    <row r="165" spans="1:7" s="86" customFormat="1" ht="11.25">
      <c r="A165" s="62" t="s">
        <v>140</v>
      </c>
      <c r="B165" s="62" t="s">
        <v>209</v>
      </c>
      <c r="C165" s="62" t="s">
        <v>92</v>
      </c>
      <c r="D165" s="63" t="s">
        <v>93</v>
      </c>
      <c r="E165" s="64">
        <v>427.8</v>
      </c>
      <c r="F165" s="64"/>
      <c r="G165" s="67">
        <v>427.8</v>
      </c>
    </row>
    <row r="166" spans="1:7" s="86" customFormat="1" ht="11.25">
      <c r="A166" s="62" t="s">
        <v>140</v>
      </c>
      <c r="B166" s="62" t="s">
        <v>209</v>
      </c>
      <c r="C166" s="62" t="s">
        <v>94</v>
      </c>
      <c r="D166" s="63" t="s">
        <v>95</v>
      </c>
      <c r="E166" s="64">
        <v>1.7</v>
      </c>
      <c r="F166" s="64">
        <v>0</v>
      </c>
      <c r="G166" s="64">
        <v>1.7</v>
      </c>
    </row>
    <row r="167" spans="1:7" s="86" customFormat="1" ht="11.25">
      <c r="A167" s="62" t="s">
        <v>140</v>
      </c>
      <c r="B167" s="62" t="s">
        <v>209</v>
      </c>
      <c r="C167" s="62" t="s">
        <v>96</v>
      </c>
      <c r="D167" s="63" t="s">
        <v>97</v>
      </c>
      <c r="E167" s="64">
        <v>1.7</v>
      </c>
      <c r="F167" s="64"/>
      <c r="G167" s="67">
        <v>1.7</v>
      </c>
    </row>
    <row r="168" spans="1:7" s="86" customFormat="1" ht="22.5">
      <c r="A168" s="56" t="s">
        <v>140</v>
      </c>
      <c r="B168" s="56" t="s">
        <v>210</v>
      </c>
      <c r="C168" s="56"/>
      <c r="D168" s="57" t="s">
        <v>211</v>
      </c>
      <c r="E168" s="58">
        <v>10122.1</v>
      </c>
      <c r="F168" s="58">
        <v>-24</v>
      </c>
      <c r="G168" s="58">
        <v>10098.1</v>
      </c>
    </row>
    <row r="169" spans="1:7" s="86" customFormat="1" ht="11.25">
      <c r="A169" s="59" t="s">
        <v>140</v>
      </c>
      <c r="B169" s="59" t="s">
        <v>212</v>
      </c>
      <c r="C169" s="59"/>
      <c r="D169" s="60" t="s">
        <v>213</v>
      </c>
      <c r="E169" s="61">
        <v>50</v>
      </c>
      <c r="F169" s="61">
        <v>0</v>
      </c>
      <c r="G169" s="61">
        <v>50</v>
      </c>
    </row>
    <row r="170" spans="1:7" s="86" customFormat="1" ht="11.25">
      <c r="A170" s="62" t="s">
        <v>140</v>
      </c>
      <c r="B170" s="62" t="s">
        <v>212</v>
      </c>
      <c r="C170" s="62" t="s">
        <v>90</v>
      </c>
      <c r="D170" s="63" t="s">
        <v>91</v>
      </c>
      <c r="E170" s="64">
        <v>50</v>
      </c>
      <c r="F170" s="64">
        <v>0</v>
      </c>
      <c r="G170" s="64">
        <v>50</v>
      </c>
    </row>
    <row r="171" spans="1:7" s="86" customFormat="1" ht="11.25">
      <c r="A171" s="62" t="s">
        <v>140</v>
      </c>
      <c r="B171" s="62" t="s">
        <v>212</v>
      </c>
      <c r="C171" s="62" t="s">
        <v>92</v>
      </c>
      <c r="D171" s="63" t="s">
        <v>93</v>
      </c>
      <c r="E171" s="64">
        <v>50</v>
      </c>
      <c r="F171" s="64"/>
      <c r="G171" s="67">
        <v>50</v>
      </c>
    </row>
    <row r="172" spans="1:7" s="86" customFormat="1" ht="11.25">
      <c r="A172" s="59" t="s">
        <v>140</v>
      </c>
      <c r="B172" s="59" t="s">
        <v>214</v>
      </c>
      <c r="C172" s="59"/>
      <c r="D172" s="60" t="s">
        <v>215</v>
      </c>
      <c r="E172" s="61">
        <v>506.2</v>
      </c>
      <c r="F172" s="61">
        <v>-24</v>
      </c>
      <c r="G172" s="61">
        <v>482.2</v>
      </c>
    </row>
    <row r="173" spans="1:7" s="86" customFormat="1" ht="33.75">
      <c r="A173" s="62" t="s">
        <v>140</v>
      </c>
      <c r="B173" s="62" t="s">
        <v>214</v>
      </c>
      <c r="C173" s="62" t="s">
        <v>79</v>
      </c>
      <c r="D173" s="63" t="s">
        <v>80</v>
      </c>
      <c r="E173" s="64">
        <v>485</v>
      </c>
      <c r="F173" s="64">
        <v>-24</v>
      </c>
      <c r="G173" s="64">
        <v>461</v>
      </c>
    </row>
    <row r="174" spans="1:7" s="86" customFormat="1" ht="11.25">
      <c r="A174" s="62" t="s">
        <v>140</v>
      </c>
      <c r="B174" s="62" t="s">
        <v>214</v>
      </c>
      <c r="C174" s="62" t="s">
        <v>81</v>
      </c>
      <c r="D174" s="63" t="s">
        <v>82</v>
      </c>
      <c r="E174" s="64">
        <v>485</v>
      </c>
      <c r="F174" s="64">
        <v>-24</v>
      </c>
      <c r="G174" s="67">
        <v>461</v>
      </c>
    </row>
    <row r="175" spans="1:7" s="86" customFormat="1" ht="11.25">
      <c r="A175" s="62" t="s">
        <v>140</v>
      </c>
      <c r="B175" s="62" t="s">
        <v>214</v>
      </c>
      <c r="C175" s="62" t="s">
        <v>90</v>
      </c>
      <c r="D175" s="63" t="s">
        <v>91</v>
      </c>
      <c r="E175" s="64">
        <v>21.2</v>
      </c>
      <c r="F175" s="64">
        <v>0</v>
      </c>
      <c r="G175" s="64">
        <v>21.2</v>
      </c>
    </row>
    <row r="176" spans="1:7" s="86" customFormat="1" ht="11.25">
      <c r="A176" s="62" t="s">
        <v>140</v>
      </c>
      <c r="B176" s="62" t="s">
        <v>214</v>
      </c>
      <c r="C176" s="62" t="s">
        <v>92</v>
      </c>
      <c r="D176" s="63" t="s">
        <v>93</v>
      </c>
      <c r="E176" s="64">
        <v>21.2</v>
      </c>
      <c r="F176" s="64"/>
      <c r="G176" s="67">
        <v>21.2</v>
      </c>
    </row>
    <row r="177" spans="1:7" s="86" customFormat="1" ht="11.25">
      <c r="A177" s="59" t="s">
        <v>140</v>
      </c>
      <c r="B177" s="59" t="s">
        <v>216</v>
      </c>
      <c r="C177" s="59"/>
      <c r="D177" s="60" t="s">
        <v>78</v>
      </c>
      <c r="E177" s="61">
        <v>9565.9</v>
      </c>
      <c r="F177" s="61">
        <v>0</v>
      </c>
      <c r="G177" s="61">
        <v>9565.9</v>
      </c>
    </row>
    <row r="178" spans="1:7" s="86" customFormat="1" ht="33.75">
      <c r="A178" s="62" t="s">
        <v>140</v>
      </c>
      <c r="B178" s="62" t="s">
        <v>216</v>
      </c>
      <c r="C178" s="62" t="s">
        <v>79</v>
      </c>
      <c r="D178" s="63" t="s">
        <v>80</v>
      </c>
      <c r="E178" s="64">
        <v>9149.4</v>
      </c>
      <c r="F178" s="64">
        <v>0</v>
      </c>
      <c r="G178" s="64">
        <v>9149.4</v>
      </c>
    </row>
    <row r="179" spans="1:7" s="86" customFormat="1" ht="11.25">
      <c r="A179" s="62" t="s">
        <v>140</v>
      </c>
      <c r="B179" s="62" t="s">
        <v>216</v>
      </c>
      <c r="C179" s="62" t="s">
        <v>81</v>
      </c>
      <c r="D179" s="63" t="s">
        <v>82</v>
      </c>
      <c r="E179" s="64">
        <v>9149.4</v>
      </c>
      <c r="F179" s="64"/>
      <c r="G179" s="67">
        <v>9149.4</v>
      </c>
    </row>
    <row r="180" spans="1:7" s="86" customFormat="1" ht="11.25">
      <c r="A180" s="62" t="s">
        <v>140</v>
      </c>
      <c r="B180" s="62" t="s">
        <v>216</v>
      </c>
      <c r="C180" s="62" t="s">
        <v>90</v>
      </c>
      <c r="D180" s="63" t="s">
        <v>91</v>
      </c>
      <c r="E180" s="64">
        <v>413.6</v>
      </c>
      <c r="F180" s="64">
        <v>0</v>
      </c>
      <c r="G180" s="64">
        <v>413.6</v>
      </c>
    </row>
    <row r="181" spans="1:7" s="86" customFormat="1" ht="11.25">
      <c r="A181" s="62" t="s">
        <v>140</v>
      </c>
      <c r="B181" s="62" t="s">
        <v>216</v>
      </c>
      <c r="C181" s="62" t="s">
        <v>92</v>
      </c>
      <c r="D181" s="63" t="s">
        <v>93</v>
      </c>
      <c r="E181" s="64">
        <v>413.6</v>
      </c>
      <c r="F181" s="64"/>
      <c r="G181" s="67">
        <v>413.6</v>
      </c>
    </row>
    <row r="182" spans="1:7" s="86" customFormat="1" ht="11.25">
      <c r="A182" s="62" t="s">
        <v>140</v>
      </c>
      <c r="B182" s="62" t="s">
        <v>216</v>
      </c>
      <c r="C182" s="62" t="s">
        <v>94</v>
      </c>
      <c r="D182" s="63" t="s">
        <v>95</v>
      </c>
      <c r="E182" s="64">
        <v>2.9</v>
      </c>
      <c r="F182" s="64">
        <v>0</v>
      </c>
      <c r="G182" s="64">
        <v>2.9</v>
      </c>
    </row>
    <row r="183" spans="1:7" s="86" customFormat="1" ht="11.25">
      <c r="A183" s="62" t="s">
        <v>140</v>
      </c>
      <c r="B183" s="62" t="s">
        <v>216</v>
      </c>
      <c r="C183" s="62" t="s">
        <v>96</v>
      </c>
      <c r="D183" s="63" t="s">
        <v>97</v>
      </c>
      <c r="E183" s="64">
        <v>2.9</v>
      </c>
      <c r="F183" s="64"/>
      <c r="G183" s="67">
        <v>2.9</v>
      </c>
    </row>
    <row r="184" spans="1:7" s="86" customFormat="1" ht="22.5">
      <c r="A184" s="56" t="s">
        <v>140</v>
      </c>
      <c r="B184" s="56" t="s">
        <v>217</v>
      </c>
      <c r="C184" s="56"/>
      <c r="D184" s="57" t="s">
        <v>218</v>
      </c>
      <c r="E184" s="58">
        <v>26631.9</v>
      </c>
      <c r="F184" s="58">
        <v>-158</v>
      </c>
      <c r="G184" s="58">
        <v>26473.9</v>
      </c>
    </row>
    <row r="185" spans="1:7" s="86" customFormat="1" ht="22.5">
      <c r="A185" s="59" t="s">
        <v>140</v>
      </c>
      <c r="B185" s="59" t="s">
        <v>219</v>
      </c>
      <c r="C185" s="59"/>
      <c r="D185" s="60" t="s">
        <v>220</v>
      </c>
      <c r="E185" s="61">
        <v>6074</v>
      </c>
      <c r="F185" s="61">
        <v>-287.6</v>
      </c>
      <c r="G185" s="61">
        <v>5786.4</v>
      </c>
    </row>
    <row r="186" spans="1:7" s="86" customFormat="1" ht="33.75">
      <c r="A186" s="62" t="s">
        <v>140</v>
      </c>
      <c r="B186" s="62" t="s">
        <v>219</v>
      </c>
      <c r="C186" s="62" t="s">
        <v>79</v>
      </c>
      <c r="D186" s="63" t="s">
        <v>80</v>
      </c>
      <c r="E186" s="64">
        <v>5520.7</v>
      </c>
      <c r="F186" s="64">
        <v>-287.6</v>
      </c>
      <c r="G186" s="64">
        <v>5233.1</v>
      </c>
    </row>
    <row r="187" spans="1:7" s="86" customFormat="1" ht="11.25">
      <c r="A187" s="62" t="s">
        <v>140</v>
      </c>
      <c r="B187" s="62" t="s">
        <v>219</v>
      </c>
      <c r="C187" s="62" t="s">
        <v>81</v>
      </c>
      <c r="D187" s="63" t="s">
        <v>82</v>
      </c>
      <c r="E187" s="64">
        <v>5520.7</v>
      </c>
      <c r="F187" s="64">
        <v>-287.6</v>
      </c>
      <c r="G187" s="67">
        <v>5233.1</v>
      </c>
    </row>
    <row r="188" spans="1:7" s="86" customFormat="1" ht="11.25">
      <c r="A188" s="62" t="s">
        <v>140</v>
      </c>
      <c r="B188" s="62" t="s">
        <v>219</v>
      </c>
      <c r="C188" s="62" t="s">
        <v>90</v>
      </c>
      <c r="D188" s="63" t="s">
        <v>91</v>
      </c>
      <c r="E188" s="64">
        <v>553.3</v>
      </c>
      <c r="F188" s="64">
        <v>0</v>
      </c>
      <c r="G188" s="64">
        <v>553.3</v>
      </c>
    </row>
    <row r="189" spans="1:7" s="86" customFormat="1" ht="11.25">
      <c r="A189" s="62" t="s">
        <v>140</v>
      </c>
      <c r="B189" s="62" t="s">
        <v>219</v>
      </c>
      <c r="C189" s="62" t="s">
        <v>92</v>
      </c>
      <c r="D189" s="63" t="s">
        <v>93</v>
      </c>
      <c r="E189" s="64">
        <v>553.3</v>
      </c>
      <c r="F189" s="64"/>
      <c r="G189" s="67">
        <v>553.3</v>
      </c>
    </row>
    <row r="190" spans="1:7" s="86" customFormat="1" ht="18" customHeight="1">
      <c r="A190" s="59" t="s">
        <v>140</v>
      </c>
      <c r="B190" s="59" t="s">
        <v>221</v>
      </c>
      <c r="C190" s="59"/>
      <c r="D190" s="60" t="s">
        <v>222</v>
      </c>
      <c r="E190" s="61">
        <v>0</v>
      </c>
      <c r="F190" s="61">
        <v>129.6</v>
      </c>
      <c r="G190" s="61">
        <v>129.6</v>
      </c>
    </row>
    <row r="191" spans="1:7" s="86" customFormat="1" ht="33.75">
      <c r="A191" s="62" t="s">
        <v>140</v>
      </c>
      <c r="B191" s="62" t="s">
        <v>221</v>
      </c>
      <c r="C191" s="62" t="s">
        <v>79</v>
      </c>
      <c r="D191" s="63" t="s">
        <v>80</v>
      </c>
      <c r="E191" s="64">
        <v>0</v>
      </c>
      <c r="F191" s="64">
        <v>124.1</v>
      </c>
      <c r="G191" s="64">
        <v>124.1</v>
      </c>
    </row>
    <row r="192" spans="1:7" s="86" customFormat="1" ht="11.25">
      <c r="A192" s="62" t="s">
        <v>140</v>
      </c>
      <c r="B192" s="62" t="s">
        <v>221</v>
      </c>
      <c r="C192" s="62" t="s">
        <v>81</v>
      </c>
      <c r="D192" s="63" t="s">
        <v>82</v>
      </c>
      <c r="E192" s="64"/>
      <c r="F192" s="64">
        <v>124.1</v>
      </c>
      <c r="G192" s="67">
        <v>124.1</v>
      </c>
    </row>
    <row r="193" spans="1:7" s="86" customFormat="1" ht="11.25">
      <c r="A193" s="62" t="s">
        <v>140</v>
      </c>
      <c r="B193" s="62" t="s">
        <v>221</v>
      </c>
      <c r="C193" s="62" t="s">
        <v>90</v>
      </c>
      <c r="D193" s="63" t="s">
        <v>91</v>
      </c>
      <c r="E193" s="64">
        <v>0</v>
      </c>
      <c r="F193" s="64">
        <v>5.5</v>
      </c>
      <c r="G193" s="64">
        <v>5.5</v>
      </c>
    </row>
    <row r="194" spans="1:7" s="86" customFormat="1" ht="11.25">
      <c r="A194" s="62" t="s">
        <v>140</v>
      </c>
      <c r="B194" s="62" t="s">
        <v>221</v>
      </c>
      <c r="C194" s="62" t="s">
        <v>92</v>
      </c>
      <c r="D194" s="63" t="s">
        <v>93</v>
      </c>
      <c r="E194" s="64"/>
      <c r="F194" s="64">
        <v>5.5</v>
      </c>
      <c r="G194" s="67">
        <v>5.5</v>
      </c>
    </row>
    <row r="195" spans="1:7" s="86" customFormat="1" ht="11.25">
      <c r="A195" s="59" t="s">
        <v>140</v>
      </c>
      <c r="B195" s="59" t="s">
        <v>223</v>
      </c>
      <c r="C195" s="59"/>
      <c r="D195" s="60" t="s">
        <v>78</v>
      </c>
      <c r="E195" s="61">
        <v>20557.9</v>
      </c>
      <c r="F195" s="61">
        <v>0</v>
      </c>
      <c r="G195" s="61">
        <v>20557.9</v>
      </c>
    </row>
    <row r="196" spans="1:7" s="86" customFormat="1" ht="33.75">
      <c r="A196" s="62" t="s">
        <v>140</v>
      </c>
      <c r="B196" s="62" t="s">
        <v>223</v>
      </c>
      <c r="C196" s="62" t="s">
        <v>79</v>
      </c>
      <c r="D196" s="63" t="s">
        <v>80</v>
      </c>
      <c r="E196" s="64">
        <v>19528.6</v>
      </c>
      <c r="F196" s="64">
        <v>0</v>
      </c>
      <c r="G196" s="64">
        <v>19528.6</v>
      </c>
    </row>
    <row r="197" spans="1:7" s="86" customFormat="1" ht="11.25">
      <c r="A197" s="62" t="s">
        <v>140</v>
      </c>
      <c r="B197" s="62" t="s">
        <v>223</v>
      </c>
      <c r="C197" s="62" t="s">
        <v>81</v>
      </c>
      <c r="D197" s="63" t="s">
        <v>82</v>
      </c>
      <c r="E197" s="64">
        <v>19528.6</v>
      </c>
      <c r="F197" s="64"/>
      <c r="G197" s="67">
        <v>19528.6</v>
      </c>
    </row>
    <row r="198" spans="1:7" s="86" customFormat="1" ht="11.25">
      <c r="A198" s="62" t="s">
        <v>140</v>
      </c>
      <c r="B198" s="62" t="s">
        <v>223</v>
      </c>
      <c r="C198" s="62" t="s">
        <v>90</v>
      </c>
      <c r="D198" s="63" t="s">
        <v>91</v>
      </c>
      <c r="E198" s="64">
        <v>1026.4</v>
      </c>
      <c r="F198" s="64">
        <v>0</v>
      </c>
      <c r="G198" s="64">
        <v>1026.4</v>
      </c>
    </row>
    <row r="199" spans="1:7" s="86" customFormat="1" ht="11.25">
      <c r="A199" s="62" t="s">
        <v>140</v>
      </c>
      <c r="B199" s="62" t="s">
        <v>223</v>
      </c>
      <c r="C199" s="62" t="s">
        <v>92</v>
      </c>
      <c r="D199" s="63" t="s">
        <v>93</v>
      </c>
      <c r="E199" s="64">
        <v>1026.4</v>
      </c>
      <c r="F199" s="64"/>
      <c r="G199" s="67">
        <v>1026.4</v>
      </c>
    </row>
    <row r="200" spans="1:7" s="86" customFormat="1" ht="11.25">
      <c r="A200" s="62" t="s">
        <v>140</v>
      </c>
      <c r="B200" s="62" t="s">
        <v>223</v>
      </c>
      <c r="C200" s="62" t="s">
        <v>94</v>
      </c>
      <c r="D200" s="63" t="s">
        <v>95</v>
      </c>
      <c r="E200" s="64">
        <v>2.9</v>
      </c>
      <c r="F200" s="64">
        <v>0</v>
      </c>
      <c r="G200" s="64">
        <v>2.9</v>
      </c>
    </row>
    <row r="201" spans="1:7" s="86" customFormat="1" ht="11.25">
      <c r="A201" s="62" t="s">
        <v>140</v>
      </c>
      <c r="B201" s="62" t="s">
        <v>223</v>
      </c>
      <c r="C201" s="62" t="s">
        <v>96</v>
      </c>
      <c r="D201" s="63" t="s">
        <v>97</v>
      </c>
      <c r="E201" s="64">
        <v>2.9</v>
      </c>
      <c r="F201" s="64"/>
      <c r="G201" s="67">
        <v>2.9</v>
      </c>
    </row>
    <row r="202" spans="1:7" ht="11.25">
      <c r="A202" s="50" t="s">
        <v>224</v>
      </c>
      <c r="B202" s="50"/>
      <c r="C202" s="50"/>
      <c r="D202" s="51" t="s">
        <v>225</v>
      </c>
      <c r="E202" s="52">
        <v>16644</v>
      </c>
      <c r="F202" s="52">
        <v>65.8</v>
      </c>
      <c r="G202" s="52">
        <v>16709.8</v>
      </c>
    </row>
    <row r="203" spans="1:7" ht="21">
      <c r="A203" s="53" t="s">
        <v>226</v>
      </c>
      <c r="B203" s="53"/>
      <c r="C203" s="53"/>
      <c r="D203" s="54" t="s">
        <v>227</v>
      </c>
      <c r="E203" s="55">
        <v>15768</v>
      </c>
      <c r="F203" s="55">
        <v>65.8</v>
      </c>
      <c r="G203" s="55">
        <v>15833.8</v>
      </c>
    </row>
    <row r="204" spans="1:7" ht="33.75">
      <c r="A204" s="56" t="s">
        <v>226</v>
      </c>
      <c r="B204" s="56" t="s">
        <v>228</v>
      </c>
      <c r="C204" s="56"/>
      <c r="D204" s="71" t="s">
        <v>229</v>
      </c>
      <c r="E204" s="58">
        <v>15768</v>
      </c>
      <c r="F204" s="58">
        <v>65.8</v>
      </c>
      <c r="G204" s="58">
        <v>15833.8</v>
      </c>
    </row>
    <row r="205" spans="1:7" s="68" customFormat="1" ht="11.25">
      <c r="A205" s="59" t="s">
        <v>226</v>
      </c>
      <c r="B205" s="59" t="s">
        <v>230</v>
      </c>
      <c r="C205" s="59"/>
      <c r="D205" s="70" t="s">
        <v>145</v>
      </c>
      <c r="E205" s="61">
        <v>14393</v>
      </c>
      <c r="F205" s="61">
        <v>65.8</v>
      </c>
      <c r="G205" s="61">
        <v>14458.8</v>
      </c>
    </row>
    <row r="206" spans="1:7" s="86" customFormat="1" ht="33.75">
      <c r="A206" s="62" t="s">
        <v>226</v>
      </c>
      <c r="B206" s="62" t="s">
        <v>230</v>
      </c>
      <c r="C206" s="62" t="s">
        <v>79</v>
      </c>
      <c r="D206" s="63" t="s">
        <v>80</v>
      </c>
      <c r="E206" s="67">
        <v>13461.1</v>
      </c>
      <c r="F206" s="67">
        <v>0</v>
      </c>
      <c r="G206" s="67">
        <v>13461.1</v>
      </c>
    </row>
    <row r="207" spans="1:7" s="86" customFormat="1" ht="11.25">
      <c r="A207" s="65" t="s">
        <v>226</v>
      </c>
      <c r="B207" s="65" t="s">
        <v>231</v>
      </c>
      <c r="C207" s="65" t="s">
        <v>232</v>
      </c>
      <c r="D207" s="69" t="s">
        <v>233</v>
      </c>
      <c r="E207" s="67">
        <v>13461.1</v>
      </c>
      <c r="F207" s="67"/>
      <c r="G207" s="67">
        <v>13461.1</v>
      </c>
    </row>
    <row r="208" spans="1:7" s="86" customFormat="1" ht="11.25">
      <c r="A208" s="65" t="s">
        <v>226</v>
      </c>
      <c r="B208" s="65" t="s">
        <v>231</v>
      </c>
      <c r="C208" s="65" t="s">
        <v>90</v>
      </c>
      <c r="D208" s="69" t="s">
        <v>91</v>
      </c>
      <c r="E208" s="67">
        <v>871.7</v>
      </c>
      <c r="F208" s="67">
        <v>65.8</v>
      </c>
      <c r="G208" s="67">
        <v>937.5</v>
      </c>
    </row>
    <row r="209" spans="1:7" s="86" customFormat="1" ht="11.25">
      <c r="A209" s="65" t="s">
        <v>226</v>
      </c>
      <c r="B209" s="65" t="s">
        <v>231</v>
      </c>
      <c r="C209" s="65" t="s">
        <v>92</v>
      </c>
      <c r="D209" s="69" t="s">
        <v>93</v>
      </c>
      <c r="E209" s="67">
        <v>871.7</v>
      </c>
      <c r="F209" s="67">
        <v>65.8</v>
      </c>
      <c r="G209" s="67">
        <v>937.5</v>
      </c>
    </row>
    <row r="210" spans="1:7" s="86" customFormat="1" ht="11.25">
      <c r="A210" s="65" t="s">
        <v>226</v>
      </c>
      <c r="B210" s="65" t="s">
        <v>231</v>
      </c>
      <c r="C210" s="65" t="s">
        <v>94</v>
      </c>
      <c r="D210" s="69" t="s">
        <v>95</v>
      </c>
      <c r="E210" s="67">
        <v>60.2</v>
      </c>
      <c r="F210" s="67">
        <v>0</v>
      </c>
      <c r="G210" s="67">
        <v>60.2</v>
      </c>
    </row>
    <row r="211" spans="1:7" s="86" customFormat="1" ht="11.25">
      <c r="A211" s="65" t="s">
        <v>226</v>
      </c>
      <c r="B211" s="65" t="s">
        <v>231</v>
      </c>
      <c r="C211" s="65" t="s">
        <v>96</v>
      </c>
      <c r="D211" s="69" t="s">
        <v>97</v>
      </c>
      <c r="E211" s="67">
        <v>60.2</v>
      </c>
      <c r="F211" s="67"/>
      <c r="G211" s="67">
        <v>60.2</v>
      </c>
    </row>
    <row r="212" spans="1:7" ht="33.75">
      <c r="A212" s="59" t="s">
        <v>226</v>
      </c>
      <c r="B212" s="59" t="s">
        <v>234</v>
      </c>
      <c r="C212" s="90"/>
      <c r="D212" s="60" t="s">
        <v>235</v>
      </c>
      <c r="E212" s="61">
        <v>1135</v>
      </c>
      <c r="F212" s="61">
        <v>0</v>
      </c>
      <c r="G212" s="61">
        <v>1135</v>
      </c>
    </row>
    <row r="213" spans="1:7" ht="11.25">
      <c r="A213" s="62" t="s">
        <v>226</v>
      </c>
      <c r="B213" s="62" t="s">
        <v>234</v>
      </c>
      <c r="C213" s="62" t="s">
        <v>90</v>
      </c>
      <c r="D213" s="63" t="s">
        <v>91</v>
      </c>
      <c r="E213" s="64">
        <v>1135</v>
      </c>
      <c r="F213" s="64">
        <v>0</v>
      </c>
      <c r="G213" s="64">
        <v>1135</v>
      </c>
    </row>
    <row r="214" spans="1:7" s="86" customFormat="1" ht="11.25">
      <c r="A214" s="65" t="s">
        <v>226</v>
      </c>
      <c r="B214" s="65" t="s">
        <v>234</v>
      </c>
      <c r="C214" s="65" t="s">
        <v>92</v>
      </c>
      <c r="D214" s="69" t="s">
        <v>93</v>
      </c>
      <c r="E214" s="67">
        <v>1135</v>
      </c>
      <c r="F214" s="67"/>
      <c r="G214" s="67">
        <v>1135</v>
      </c>
    </row>
    <row r="215" spans="1:7" s="86" customFormat="1" ht="11.25">
      <c r="A215" s="59" t="s">
        <v>226</v>
      </c>
      <c r="B215" s="59" t="s">
        <v>236</v>
      </c>
      <c r="C215" s="59"/>
      <c r="D215" s="60" t="s">
        <v>237</v>
      </c>
      <c r="E215" s="61">
        <v>120</v>
      </c>
      <c r="F215" s="61">
        <v>0</v>
      </c>
      <c r="G215" s="61">
        <v>120</v>
      </c>
    </row>
    <row r="216" spans="1:7" s="86" customFormat="1" ht="11.25">
      <c r="A216" s="65" t="s">
        <v>226</v>
      </c>
      <c r="B216" s="65" t="s">
        <v>236</v>
      </c>
      <c r="C216" s="65" t="s">
        <v>90</v>
      </c>
      <c r="D216" s="69" t="s">
        <v>91</v>
      </c>
      <c r="E216" s="67">
        <v>120</v>
      </c>
      <c r="F216" s="67">
        <v>0</v>
      </c>
      <c r="G216" s="67">
        <v>120</v>
      </c>
    </row>
    <row r="217" spans="1:7" s="86" customFormat="1" ht="11.25">
      <c r="A217" s="65" t="s">
        <v>226</v>
      </c>
      <c r="B217" s="65" t="s">
        <v>236</v>
      </c>
      <c r="C217" s="65" t="s">
        <v>92</v>
      </c>
      <c r="D217" s="69" t="s">
        <v>93</v>
      </c>
      <c r="E217" s="67">
        <v>120</v>
      </c>
      <c r="F217" s="67"/>
      <c r="G217" s="67">
        <v>120</v>
      </c>
    </row>
    <row r="218" spans="1:7" s="86" customFormat="1" ht="11.25">
      <c r="A218" s="59" t="s">
        <v>226</v>
      </c>
      <c r="B218" s="59" t="s">
        <v>238</v>
      </c>
      <c r="C218" s="59"/>
      <c r="D218" s="60" t="s">
        <v>239</v>
      </c>
      <c r="E218" s="61">
        <v>120</v>
      </c>
      <c r="F218" s="61">
        <v>0</v>
      </c>
      <c r="G218" s="61">
        <v>120</v>
      </c>
    </row>
    <row r="219" spans="1:7" s="86" customFormat="1" ht="11.25">
      <c r="A219" s="65" t="s">
        <v>226</v>
      </c>
      <c r="B219" s="65" t="s">
        <v>238</v>
      </c>
      <c r="C219" s="65" t="s">
        <v>90</v>
      </c>
      <c r="D219" s="69" t="s">
        <v>91</v>
      </c>
      <c r="E219" s="67">
        <v>120</v>
      </c>
      <c r="F219" s="67">
        <v>0</v>
      </c>
      <c r="G219" s="67">
        <v>120</v>
      </c>
    </row>
    <row r="220" spans="1:7" s="86" customFormat="1" ht="11.25">
      <c r="A220" s="65" t="s">
        <v>226</v>
      </c>
      <c r="B220" s="65" t="s">
        <v>238</v>
      </c>
      <c r="C220" s="65" t="s">
        <v>92</v>
      </c>
      <c r="D220" s="69" t="s">
        <v>93</v>
      </c>
      <c r="E220" s="67">
        <v>120</v>
      </c>
      <c r="F220" s="67"/>
      <c r="G220" s="67">
        <v>120</v>
      </c>
    </row>
    <row r="221" spans="1:7" s="86" customFormat="1" ht="21">
      <c r="A221" s="53" t="s">
        <v>240</v>
      </c>
      <c r="B221" s="53"/>
      <c r="C221" s="53"/>
      <c r="D221" s="91" t="s">
        <v>241</v>
      </c>
      <c r="E221" s="55">
        <v>876</v>
      </c>
      <c r="F221" s="55">
        <v>0</v>
      </c>
      <c r="G221" s="55">
        <v>876</v>
      </c>
    </row>
    <row r="222" spans="1:7" s="86" customFormat="1" ht="33.75">
      <c r="A222" s="56" t="s">
        <v>240</v>
      </c>
      <c r="B222" s="56" t="s">
        <v>228</v>
      </c>
      <c r="C222" s="56"/>
      <c r="D222" s="57" t="s">
        <v>229</v>
      </c>
      <c r="E222" s="58">
        <v>876</v>
      </c>
      <c r="F222" s="58">
        <v>0</v>
      </c>
      <c r="G222" s="58">
        <v>876</v>
      </c>
    </row>
    <row r="223" spans="1:7" s="86" customFormat="1" ht="11.25">
      <c r="A223" s="59" t="s">
        <v>240</v>
      </c>
      <c r="B223" s="59" t="s">
        <v>242</v>
      </c>
      <c r="C223" s="59"/>
      <c r="D223" s="60" t="s">
        <v>243</v>
      </c>
      <c r="E223" s="61">
        <v>876</v>
      </c>
      <c r="F223" s="61">
        <v>0</v>
      </c>
      <c r="G223" s="61">
        <v>876</v>
      </c>
    </row>
    <row r="224" spans="1:7" s="86" customFormat="1" ht="11.25">
      <c r="A224" s="65" t="s">
        <v>240</v>
      </c>
      <c r="B224" s="65" t="s">
        <v>242</v>
      </c>
      <c r="C224" s="65" t="s">
        <v>90</v>
      </c>
      <c r="D224" s="69" t="s">
        <v>91</v>
      </c>
      <c r="E224" s="67">
        <v>876</v>
      </c>
      <c r="F224" s="67">
        <v>0</v>
      </c>
      <c r="G224" s="67">
        <v>876</v>
      </c>
    </row>
    <row r="225" spans="1:7" s="86" customFormat="1" ht="11.25">
      <c r="A225" s="65" t="s">
        <v>240</v>
      </c>
      <c r="B225" s="65" t="s">
        <v>242</v>
      </c>
      <c r="C225" s="65" t="s">
        <v>92</v>
      </c>
      <c r="D225" s="69" t="s">
        <v>93</v>
      </c>
      <c r="E225" s="67">
        <v>876</v>
      </c>
      <c r="F225" s="67"/>
      <c r="G225" s="67">
        <v>876</v>
      </c>
    </row>
    <row r="226" spans="1:7" ht="11.25">
      <c r="A226" s="50" t="s">
        <v>244</v>
      </c>
      <c r="B226" s="50"/>
      <c r="C226" s="50"/>
      <c r="D226" s="92" t="s">
        <v>245</v>
      </c>
      <c r="E226" s="52">
        <v>70837</v>
      </c>
      <c r="F226" s="52">
        <v>-645</v>
      </c>
      <c r="G226" s="52">
        <v>70192</v>
      </c>
    </row>
    <row r="227" spans="1:7" ht="11.25">
      <c r="A227" s="53" t="s">
        <v>246</v>
      </c>
      <c r="B227" s="53"/>
      <c r="C227" s="53"/>
      <c r="D227" s="91" t="s">
        <v>247</v>
      </c>
      <c r="E227" s="55">
        <v>1350</v>
      </c>
      <c r="F227" s="55">
        <v>0</v>
      </c>
      <c r="G227" s="55">
        <v>1350</v>
      </c>
    </row>
    <row r="228" spans="1:7" s="93" customFormat="1" ht="22.5">
      <c r="A228" s="56" t="s">
        <v>246</v>
      </c>
      <c r="B228" s="56" t="s">
        <v>248</v>
      </c>
      <c r="C228" s="56"/>
      <c r="D228" s="57" t="s">
        <v>249</v>
      </c>
      <c r="E228" s="58">
        <v>1350</v>
      </c>
      <c r="F228" s="58">
        <v>0</v>
      </c>
      <c r="G228" s="58">
        <v>1350</v>
      </c>
    </row>
    <row r="229" spans="1:7" s="93" customFormat="1" ht="11.25">
      <c r="A229" s="59" t="s">
        <v>246</v>
      </c>
      <c r="B229" s="59" t="s">
        <v>250</v>
      </c>
      <c r="C229" s="59"/>
      <c r="D229" s="60" t="s">
        <v>251</v>
      </c>
      <c r="E229" s="61">
        <v>1350</v>
      </c>
      <c r="F229" s="61">
        <v>0</v>
      </c>
      <c r="G229" s="61">
        <v>1350</v>
      </c>
    </row>
    <row r="230" spans="1:7" s="93" customFormat="1" ht="22.5">
      <c r="A230" s="62" t="s">
        <v>246</v>
      </c>
      <c r="B230" s="62" t="s">
        <v>250</v>
      </c>
      <c r="C230" s="62" t="s">
        <v>191</v>
      </c>
      <c r="D230" s="63" t="s">
        <v>192</v>
      </c>
      <c r="E230" s="64">
        <v>1350</v>
      </c>
      <c r="F230" s="64">
        <v>0</v>
      </c>
      <c r="G230" s="64">
        <v>1350</v>
      </c>
    </row>
    <row r="231" spans="1:7" s="93" customFormat="1" ht="11.25">
      <c r="A231" s="62" t="s">
        <v>246</v>
      </c>
      <c r="B231" s="62" t="s">
        <v>250</v>
      </c>
      <c r="C231" s="62" t="s">
        <v>193</v>
      </c>
      <c r="D231" s="63" t="s">
        <v>194</v>
      </c>
      <c r="E231" s="64">
        <v>1350</v>
      </c>
      <c r="F231" s="64"/>
      <c r="G231" s="67">
        <v>1350</v>
      </c>
    </row>
    <row r="232" spans="1:7" ht="11.25">
      <c r="A232" s="53" t="s">
        <v>252</v>
      </c>
      <c r="B232" s="53"/>
      <c r="C232" s="53"/>
      <c r="D232" s="91" t="s">
        <v>253</v>
      </c>
      <c r="E232" s="55">
        <v>990</v>
      </c>
      <c r="F232" s="55">
        <v>0</v>
      </c>
      <c r="G232" s="55">
        <v>990</v>
      </c>
    </row>
    <row r="233" spans="1:7" ht="22.5">
      <c r="A233" s="56" t="s">
        <v>252</v>
      </c>
      <c r="B233" s="56" t="s">
        <v>254</v>
      </c>
      <c r="C233" s="56"/>
      <c r="D233" s="57" t="s">
        <v>255</v>
      </c>
      <c r="E233" s="58">
        <v>990</v>
      </c>
      <c r="F233" s="58">
        <v>0</v>
      </c>
      <c r="G233" s="58">
        <v>990</v>
      </c>
    </row>
    <row r="234" spans="1:7" s="68" customFormat="1" ht="22.5">
      <c r="A234" s="59" t="s">
        <v>252</v>
      </c>
      <c r="B234" s="59" t="s">
        <v>256</v>
      </c>
      <c r="C234" s="59"/>
      <c r="D234" s="60" t="s">
        <v>257</v>
      </c>
      <c r="E234" s="61">
        <v>810</v>
      </c>
      <c r="F234" s="61">
        <v>0</v>
      </c>
      <c r="G234" s="61">
        <v>810</v>
      </c>
    </row>
    <row r="235" spans="1:202" s="95" customFormat="1" ht="11.25">
      <c r="A235" s="62" t="s">
        <v>252</v>
      </c>
      <c r="B235" s="62" t="s">
        <v>256</v>
      </c>
      <c r="C235" s="62" t="s">
        <v>94</v>
      </c>
      <c r="D235" s="63" t="s">
        <v>95</v>
      </c>
      <c r="E235" s="64">
        <v>810</v>
      </c>
      <c r="F235" s="64">
        <v>0</v>
      </c>
      <c r="G235" s="64">
        <v>810</v>
      </c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CC235" s="94"/>
      <c r="CD235" s="94"/>
      <c r="CE235" s="94"/>
      <c r="CF235" s="94"/>
      <c r="CG235" s="94"/>
      <c r="CH235" s="94"/>
      <c r="CI235" s="94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  <c r="CW235" s="94"/>
      <c r="CX235" s="94"/>
      <c r="CY235" s="94"/>
      <c r="CZ235" s="94"/>
      <c r="DA235" s="94"/>
      <c r="DB235" s="94"/>
      <c r="DC235" s="94"/>
      <c r="DD235" s="94"/>
      <c r="DE235" s="94"/>
      <c r="DF235" s="94"/>
      <c r="DG235" s="94"/>
      <c r="DH235" s="94"/>
      <c r="DI235" s="94"/>
      <c r="DJ235" s="94"/>
      <c r="DK235" s="94"/>
      <c r="DL235" s="94"/>
      <c r="DM235" s="94"/>
      <c r="DN235" s="94"/>
      <c r="DO235" s="94"/>
      <c r="DP235" s="94"/>
      <c r="DQ235" s="94"/>
      <c r="DR235" s="94"/>
      <c r="DS235" s="94"/>
      <c r="DT235" s="94"/>
      <c r="DU235" s="94"/>
      <c r="DV235" s="94"/>
      <c r="DW235" s="94"/>
      <c r="DX235" s="94"/>
      <c r="DY235" s="94"/>
      <c r="DZ235" s="94"/>
      <c r="EA235" s="94"/>
      <c r="EB235" s="94"/>
      <c r="EC235" s="94"/>
      <c r="ED235" s="94"/>
      <c r="EE235" s="94"/>
      <c r="EF235" s="94"/>
      <c r="EG235" s="94"/>
      <c r="EH235" s="94"/>
      <c r="EI235" s="94"/>
      <c r="EJ235" s="94"/>
      <c r="EK235" s="94"/>
      <c r="EL235" s="94"/>
      <c r="EM235" s="94"/>
      <c r="EN235" s="94"/>
      <c r="EO235" s="94"/>
      <c r="EP235" s="94"/>
      <c r="EQ235" s="94"/>
      <c r="ER235" s="94"/>
      <c r="ES235" s="94"/>
      <c r="ET235" s="94"/>
      <c r="EU235" s="94"/>
      <c r="EV235" s="94"/>
      <c r="EW235" s="94"/>
      <c r="EX235" s="94"/>
      <c r="EY235" s="94"/>
      <c r="EZ235" s="94"/>
      <c r="FA235" s="94"/>
      <c r="FB235" s="94"/>
      <c r="FC235" s="94"/>
      <c r="FD235" s="94"/>
      <c r="FE235" s="94"/>
      <c r="FF235" s="94"/>
      <c r="FG235" s="94"/>
      <c r="FH235" s="94"/>
      <c r="FI235" s="94"/>
      <c r="FJ235" s="94"/>
      <c r="FK235" s="94"/>
      <c r="FL235" s="94"/>
      <c r="FM235" s="94"/>
      <c r="FN235" s="94"/>
      <c r="FO235" s="94"/>
      <c r="FP235" s="94"/>
      <c r="FQ235" s="94"/>
      <c r="FR235" s="94"/>
      <c r="FS235" s="94"/>
      <c r="FT235" s="94"/>
      <c r="FU235" s="94"/>
      <c r="FV235" s="94"/>
      <c r="FW235" s="94"/>
      <c r="FX235" s="94"/>
      <c r="FY235" s="94"/>
      <c r="FZ235" s="94"/>
      <c r="GA235" s="94"/>
      <c r="GB235" s="94"/>
      <c r="GC235" s="94"/>
      <c r="GD235" s="94"/>
      <c r="GE235" s="94"/>
      <c r="GF235" s="94"/>
      <c r="GG235" s="94"/>
      <c r="GH235" s="94"/>
      <c r="GI235" s="94"/>
      <c r="GJ235" s="94"/>
      <c r="GK235" s="94"/>
      <c r="GL235" s="94"/>
      <c r="GM235" s="94"/>
      <c r="GN235" s="94"/>
      <c r="GO235" s="94"/>
      <c r="GP235" s="94"/>
      <c r="GQ235" s="94"/>
      <c r="GR235" s="94"/>
      <c r="GS235" s="94"/>
      <c r="GT235" s="94"/>
    </row>
    <row r="236" spans="1:202" s="97" customFormat="1" ht="22.5">
      <c r="A236" s="62" t="s">
        <v>252</v>
      </c>
      <c r="B236" s="62" t="s">
        <v>256</v>
      </c>
      <c r="C236" s="62" t="s">
        <v>181</v>
      </c>
      <c r="D236" s="63" t="s">
        <v>182</v>
      </c>
      <c r="E236" s="64">
        <v>810</v>
      </c>
      <c r="F236" s="64"/>
      <c r="G236" s="67">
        <v>810</v>
      </c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  <c r="FZ236" s="96"/>
      <c r="GA236" s="96"/>
      <c r="GB236" s="96"/>
      <c r="GC236" s="96"/>
      <c r="GD236" s="96"/>
      <c r="GE236" s="96"/>
      <c r="GF236" s="96"/>
      <c r="GG236" s="96"/>
      <c r="GH236" s="96"/>
      <c r="GI236" s="96"/>
      <c r="GJ236" s="96"/>
      <c r="GK236" s="96"/>
      <c r="GL236" s="96"/>
      <c r="GM236" s="96"/>
      <c r="GN236" s="96"/>
      <c r="GO236" s="96"/>
      <c r="GP236" s="96"/>
      <c r="GQ236" s="96"/>
      <c r="GR236" s="96"/>
      <c r="GS236" s="96"/>
      <c r="GT236" s="96"/>
    </row>
    <row r="237" spans="1:202" s="98" customFormat="1" ht="11.25">
      <c r="A237" s="59" t="s">
        <v>252</v>
      </c>
      <c r="B237" s="59" t="s">
        <v>258</v>
      </c>
      <c r="C237" s="59"/>
      <c r="D237" s="60" t="s">
        <v>259</v>
      </c>
      <c r="E237" s="61">
        <v>180</v>
      </c>
      <c r="F237" s="61">
        <v>0</v>
      </c>
      <c r="G237" s="61">
        <v>180</v>
      </c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  <c r="EO237" s="93"/>
      <c r="EP237" s="93"/>
      <c r="EQ237" s="93"/>
      <c r="ER237" s="93"/>
      <c r="ES237" s="93"/>
      <c r="ET237" s="93"/>
      <c r="EU237" s="93"/>
      <c r="EV237" s="93"/>
      <c r="EW237" s="93"/>
      <c r="EX237" s="93"/>
      <c r="EY237" s="93"/>
      <c r="EZ237" s="93"/>
      <c r="FA237" s="93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</row>
    <row r="238" spans="1:202" s="98" customFormat="1" ht="11.25">
      <c r="A238" s="62" t="s">
        <v>252</v>
      </c>
      <c r="B238" s="62" t="s">
        <v>258</v>
      </c>
      <c r="C238" s="62" t="s">
        <v>90</v>
      </c>
      <c r="D238" s="63" t="s">
        <v>91</v>
      </c>
      <c r="E238" s="64">
        <v>180</v>
      </c>
      <c r="F238" s="64">
        <v>0</v>
      </c>
      <c r="G238" s="64">
        <v>180</v>
      </c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  <c r="EO238" s="93"/>
      <c r="EP238" s="93"/>
      <c r="EQ238" s="93"/>
      <c r="ER238" s="93"/>
      <c r="ES238" s="93"/>
      <c r="ET238" s="93"/>
      <c r="EU238" s="93"/>
      <c r="EV238" s="93"/>
      <c r="EW238" s="93"/>
      <c r="EX238" s="93"/>
      <c r="EY238" s="93"/>
      <c r="EZ238" s="93"/>
      <c r="FA238" s="93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</row>
    <row r="239" spans="1:202" s="98" customFormat="1" ht="11.25">
      <c r="A239" s="62" t="s">
        <v>252</v>
      </c>
      <c r="B239" s="62" t="s">
        <v>258</v>
      </c>
      <c r="C239" s="62" t="s">
        <v>92</v>
      </c>
      <c r="D239" s="63" t="s">
        <v>93</v>
      </c>
      <c r="E239" s="64">
        <v>180</v>
      </c>
      <c r="F239" s="64"/>
      <c r="G239" s="67">
        <v>180</v>
      </c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</row>
    <row r="240" spans="1:202" s="95" customFormat="1" ht="10.5">
      <c r="A240" s="53" t="s">
        <v>260</v>
      </c>
      <c r="B240" s="53"/>
      <c r="C240" s="53"/>
      <c r="D240" s="91" t="s">
        <v>261</v>
      </c>
      <c r="E240" s="55">
        <v>64555.6</v>
      </c>
      <c r="F240" s="55">
        <v>-645</v>
      </c>
      <c r="G240" s="55">
        <v>63910.6</v>
      </c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  <c r="EE240" s="94"/>
      <c r="EF240" s="94"/>
      <c r="EG240" s="94"/>
      <c r="EH240" s="94"/>
      <c r="EI240" s="94"/>
      <c r="EJ240" s="94"/>
      <c r="EK240" s="94"/>
      <c r="EL240" s="94"/>
      <c r="EM240" s="94"/>
      <c r="EN240" s="94"/>
      <c r="EO240" s="94"/>
      <c r="EP240" s="94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94"/>
      <c r="FD240" s="94"/>
      <c r="FE240" s="94"/>
      <c r="FF240" s="94"/>
      <c r="FG240" s="94"/>
      <c r="FH240" s="94"/>
      <c r="FI240" s="94"/>
      <c r="FJ240" s="94"/>
      <c r="FK240" s="94"/>
      <c r="FL240" s="94"/>
      <c r="FM240" s="94"/>
      <c r="FN240" s="94"/>
      <c r="FO240" s="94"/>
      <c r="FP240" s="94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94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94"/>
      <c r="GQ240" s="94"/>
      <c r="GR240" s="94"/>
      <c r="GS240" s="94"/>
      <c r="GT240" s="94"/>
    </row>
    <row r="241" spans="1:202" s="98" customFormat="1" ht="22.5">
      <c r="A241" s="56" t="s">
        <v>260</v>
      </c>
      <c r="B241" s="56" t="s">
        <v>173</v>
      </c>
      <c r="C241" s="56"/>
      <c r="D241" s="57" t="s">
        <v>262</v>
      </c>
      <c r="E241" s="58">
        <v>60295.6</v>
      </c>
      <c r="F241" s="58">
        <v>-645</v>
      </c>
      <c r="G241" s="58">
        <v>59650.6</v>
      </c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  <c r="EX241" s="93"/>
      <c r="EY241" s="93"/>
      <c r="EZ241" s="93"/>
      <c r="FA241" s="93"/>
      <c r="FB241" s="93"/>
      <c r="FC241" s="93"/>
      <c r="FD241" s="93"/>
      <c r="FE241" s="93"/>
      <c r="FF241" s="93"/>
      <c r="FG241" s="93"/>
      <c r="FH241" s="93"/>
      <c r="FI241" s="93"/>
      <c r="FJ241" s="93"/>
      <c r="FK241" s="93"/>
      <c r="FL241" s="93"/>
      <c r="FM241" s="93"/>
      <c r="FN241" s="93"/>
      <c r="FO241" s="93"/>
      <c r="FP241" s="93"/>
      <c r="FQ241" s="93"/>
      <c r="FR241" s="93"/>
      <c r="FS241" s="93"/>
      <c r="FT241" s="93"/>
      <c r="FU241" s="93"/>
      <c r="FV241" s="93"/>
      <c r="FW241" s="93"/>
      <c r="FX241" s="93"/>
      <c r="FY241" s="93"/>
      <c r="FZ241" s="93"/>
      <c r="GA241" s="93"/>
      <c r="GB241" s="93"/>
      <c r="GC241" s="93"/>
      <c r="GD241" s="93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</row>
    <row r="242" spans="1:7" s="93" customFormat="1" ht="11.25">
      <c r="A242" s="59" t="s">
        <v>260</v>
      </c>
      <c r="B242" s="59" t="s">
        <v>263</v>
      </c>
      <c r="C242" s="59"/>
      <c r="D242" s="60" t="s">
        <v>264</v>
      </c>
      <c r="E242" s="61">
        <v>8000</v>
      </c>
      <c r="F242" s="61">
        <v>0</v>
      </c>
      <c r="G242" s="61">
        <v>8000</v>
      </c>
    </row>
    <row r="243" spans="1:7" s="93" customFormat="1" ht="11.25">
      <c r="A243" s="62" t="s">
        <v>260</v>
      </c>
      <c r="B243" s="62" t="s">
        <v>263</v>
      </c>
      <c r="C243" s="62" t="s">
        <v>90</v>
      </c>
      <c r="D243" s="63" t="s">
        <v>91</v>
      </c>
      <c r="E243" s="64">
        <v>8000</v>
      </c>
      <c r="F243" s="64">
        <v>0</v>
      </c>
      <c r="G243" s="64">
        <v>8000</v>
      </c>
    </row>
    <row r="244" spans="1:7" s="93" customFormat="1" ht="11.25">
      <c r="A244" s="62" t="s">
        <v>260</v>
      </c>
      <c r="B244" s="62" t="s">
        <v>263</v>
      </c>
      <c r="C244" s="62" t="s">
        <v>92</v>
      </c>
      <c r="D244" s="63" t="s">
        <v>93</v>
      </c>
      <c r="E244" s="64">
        <v>8000</v>
      </c>
      <c r="F244" s="64"/>
      <c r="G244" s="67">
        <v>8000</v>
      </c>
    </row>
    <row r="245" spans="1:7" s="93" customFormat="1" ht="45">
      <c r="A245" s="59" t="s">
        <v>260</v>
      </c>
      <c r="B245" s="59" t="s">
        <v>265</v>
      </c>
      <c r="C245" s="59"/>
      <c r="D245" s="82" t="s">
        <v>266</v>
      </c>
      <c r="E245" s="61">
        <v>16632.9</v>
      </c>
      <c r="F245" s="61">
        <v>0</v>
      </c>
      <c r="G245" s="61">
        <v>16632.9</v>
      </c>
    </row>
    <row r="246" spans="1:7" s="93" customFormat="1" ht="11.25">
      <c r="A246" s="62" t="s">
        <v>260</v>
      </c>
      <c r="B246" s="62" t="s">
        <v>265</v>
      </c>
      <c r="C246" s="62" t="s">
        <v>90</v>
      </c>
      <c r="D246" s="63" t="s">
        <v>91</v>
      </c>
      <c r="E246" s="64">
        <v>16632.9</v>
      </c>
      <c r="F246" s="64">
        <v>0</v>
      </c>
      <c r="G246" s="64">
        <v>16632.9</v>
      </c>
    </row>
    <row r="247" spans="1:7" s="93" customFormat="1" ht="11.25">
      <c r="A247" s="62" t="s">
        <v>260</v>
      </c>
      <c r="B247" s="62" t="s">
        <v>265</v>
      </c>
      <c r="C247" s="62" t="s">
        <v>92</v>
      </c>
      <c r="D247" s="63" t="s">
        <v>93</v>
      </c>
      <c r="E247" s="64">
        <v>16632.9</v>
      </c>
      <c r="F247" s="64"/>
      <c r="G247" s="67">
        <v>16632.9</v>
      </c>
    </row>
    <row r="248" spans="1:7" s="93" customFormat="1" ht="33.75">
      <c r="A248" s="59" t="s">
        <v>260</v>
      </c>
      <c r="B248" s="59" t="s">
        <v>267</v>
      </c>
      <c r="C248" s="59"/>
      <c r="D248" s="60" t="s">
        <v>268</v>
      </c>
      <c r="E248" s="61">
        <v>35662.7</v>
      </c>
      <c r="F248" s="61">
        <v>-645</v>
      </c>
      <c r="G248" s="61">
        <v>35017.7</v>
      </c>
    </row>
    <row r="249" spans="1:7" s="93" customFormat="1" ht="11.25">
      <c r="A249" s="62" t="s">
        <v>260</v>
      </c>
      <c r="B249" s="62" t="s">
        <v>267</v>
      </c>
      <c r="C249" s="62" t="s">
        <v>90</v>
      </c>
      <c r="D249" s="63" t="s">
        <v>91</v>
      </c>
      <c r="E249" s="64">
        <v>35662.7</v>
      </c>
      <c r="F249" s="64">
        <v>-645</v>
      </c>
      <c r="G249" s="64">
        <v>35017.7</v>
      </c>
    </row>
    <row r="250" spans="1:7" s="93" customFormat="1" ht="11.25">
      <c r="A250" s="62" t="s">
        <v>260</v>
      </c>
      <c r="B250" s="62" t="s">
        <v>267</v>
      </c>
      <c r="C250" s="62" t="s">
        <v>92</v>
      </c>
      <c r="D250" s="63" t="s">
        <v>93</v>
      </c>
      <c r="E250" s="64">
        <v>35662.7</v>
      </c>
      <c r="F250" s="64">
        <v>-645</v>
      </c>
      <c r="G250" s="67">
        <v>35017.7</v>
      </c>
    </row>
    <row r="251" spans="1:7" s="93" customFormat="1" ht="22.5">
      <c r="A251" s="56" t="s">
        <v>260</v>
      </c>
      <c r="B251" s="56" t="s">
        <v>269</v>
      </c>
      <c r="C251" s="56"/>
      <c r="D251" s="57" t="s">
        <v>270</v>
      </c>
      <c r="E251" s="58">
        <v>4260</v>
      </c>
      <c r="F251" s="58">
        <v>0</v>
      </c>
      <c r="G251" s="58">
        <v>4260</v>
      </c>
    </row>
    <row r="252" spans="1:7" s="96" customFormat="1" ht="22.5">
      <c r="A252" s="59" t="s">
        <v>260</v>
      </c>
      <c r="B252" s="59" t="s">
        <v>271</v>
      </c>
      <c r="C252" s="59"/>
      <c r="D252" s="60" t="s">
        <v>272</v>
      </c>
      <c r="E252" s="61">
        <v>3060</v>
      </c>
      <c r="F252" s="61">
        <v>0</v>
      </c>
      <c r="G252" s="61">
        <v>3060</v>
      </c>
    </row>
    <row r="253" spans="1:7" s="96" customFormat="1" ht="22.5">
      <c r="A253" s="62" t="s">
        <v>260</v>
      </c>
      <c r="B253" s="62" t="s">
        <v>271</v>
      </c>
      <c r="C253" s="62" t="s">
        <v>191</v>
      </c>
      <c r="D253" s="63" t="s">
        <v>192</v>
      </c>
      <c r="E253" s="64">
        <v>3060</v>
      </c>
      <c r="F253" s="64">
        <v>0</v>
      </c>
      <c r="G253" s="64">
        <v>3060</v>
      </c>
    </row>
    <row r="254" spans="1:202" s="97" customFormat="1" ht="11.25">
      <c r="A254" s="62" t="s">
        <v>260</v>
      </c>
      <c r="B254" s="62" t="s">
        <v>271</v>
      </c>
      <c r="C254" s="62" t="s">
        <v>193</v>
      </c>
      <c r="D254" s="63" t="s">
        <v>273</v>
      </c>
      <c r="E254" s="64">
        <v>3060</v>
      </c>
      <c r="F254" s="64"/>
      <c r="G254" s="67">
        <v>3060</v>
      </c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  <c r="FZ254" s="96"/>
      <c r="GA254" s="96"/>
      <c r="GB254" s="96"/>
      <c r="GC254" s="96"/>
      <c r="GD254" s="96"/>
      <c r="GE254" s="96"/>
      <c r="GF254" s="96"/>
      <c r="GG254" s="96"/>
      <c r="GH254" s="96"/>
      <c r="GI254" s="96"/>
      <c r="GJ254" s="96"/>
      <c r="GK254" s="96"/>
      <c r="GL254" s="96"/>
      <c r="GM254" s="96"/>
      <c r="GN254" s="96"/>
      <c r="GO254" s="96"/>
      <c r="GP254" s="96"/>
      <c r="GQ254" s="96"/>
      <c r="GR254" s="96"/>
      <c r="GS254" s="96"/>
      <c r="GT254" s="96"/>
    </row>
    <row r="255" spans="1:202" s="97" customFormat="1" ht="22.5">
      <c r="A255" s="59" t="s">
        <v>260</v>
      </c>
      <c r="B255" s="59" t="s">
        <v>274</v>
      </c>
      <c r="C255" s="59"/>
      <c r="D255" s="60" t="s">
        <v>275</v>
      </c>
      <c r="E255" s="61">
        <v>700</v>
      </c>
      <c r="F255" s="61">
        <v>0</v>
      </c>
      <c r="G255" s="61">
        <v>700</v>
      </c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  <c r="FZ255" s="96"/>
      <c r="GA255" s="96"/>
      <c r="GB255" s="96"/>
      <c r="GC255" s="96"/>
      <c r="GD255" s="96"/>
      <c r="GE255" s="96"/>
      <c r="GF255" s="96"/>
      <c r="GG255" s="96"/>
      <c r="GH255" s="96"/>
      <c r="GI255" s="96"/>
      <c r="GJ255" s="96"/>
      <c r="GK255" s="96"/>
      <c r="GL255" s="96"/>
      <c r="GM255" s="96"/>
      <c r="GN255" s="96"/>
      <c r="GO255" s="96"/>
      <c r="GP255" s="96"/>
      <c r="GQ255" s="96"/>
      <c r="GR255" s="96"/>
      <c r="GS255" s="96"/>
      <c r="GT255" s="96"/>
    </row>
    <row r="256" spans="1:202" s="97" customFormat="1" ht="22.5">
      <c r="A256" s="62" t="s">
        <v>260</v>
      </c>
      <c r="B256" s="62" t="s">
        <v>274</v>
      </c>
      <c r="C256" s="62" t="s">
        <v>191</v>
      </c>
      <c r="D256" s="63" t="s">
        <v>192</v>
      </c>
      <c r="E256" s="64">
        <v>700</v>
      </c>
      <c r="F256" s="64">
        <v>0</v>
      </c>
      <c r="G256" s="64">
        <v>700</v>
      </c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  <c r="FZ256" s="96"/>
      <c r="GA256" s="96"/>
      <c r="GB256" s="96"/>
      <c r="GC256" s="96"/>
      <c r="GD256" s="96"/>
      <c r="GE256" s="96"/>
      <c r="GF256" s="96"/>
      <c r="GG256" s="96"/>
      <c r="GH256" s="96"/>
      <c r="GI256" s="96"/>
      <c r="GJ256" s="96"/>
      <c r="GK256" s="96"/>
      <c r="GL256" s="96"/>
      <c r="GM256" s="96"/>
      <c r="GN256" s="96"/>
      <c r="GO256" s="96"/>
      <c r="GP256" s="96"/>
      <c r="GQ256" s="96"/>
      <c r="GR256" s="96"/>
      <c r="GS256" s="96"/>
      <c r="GT256" s="96"/>
    </row>
    <row r="257" spans="1:202" s="97" customFormat="1" ht="11.25">
      <c r="A257" s="62" t="s">
        <v>260</v>
      </c>
      <c r="B257" s="62" t="s">
        <v>274</v>
      </c>
      <c r="C257" s="62" t="s">
        <v>193</v>
      </c>
      <c r="D257" s="63" t="s">
        <v>273</v>
      </c>
      <c r="E257" s="64">
        <v>700</v>
      </c>
      <c r="F257" s="64"/>
      <c r="G257" s="67">
        <v>700</v>
      </c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  <c r="FZ257" s="96"/>
      <c r="GA257" s="96"/>
      <c r="GB257" s="96"/>
      <c r="GC257" s="96"/>
      <c r="GD257" s="96"/>
      <c r="GE257" s="96"/>
      <c r="GF257" s="96"/>
      <c r="GG257" s="96"/>
      <c r="GH257" s="96"/>
      <c r="GI257" s="96"/>
      <c r="GJ257" s="96"/>
      <c r="GK257" s="96"/>
      <c r="GL257" s="96"/>
      <c r="GM257" s="96"/>
      <c r="GN257" s="96"/>
      <c r="GO257" s="96"/>
      <c r="GP257" s="96"/>
      <c r="GQ257" s="96"/>
      <c r="GR257" s="96"/>
      <c r="GS257" s="96"/>
      <c r="GT257" s="96"/>
    </row>
    <row r="258" spans="1:202" s="97" customFormat="1" ht="22.5">
      <c r="A258" s="59" t="s">
        <v>260</v>
      </c>
      <c r="B258" s="59" t="s">
        <v>276</v>
      </c>
      <c r="C258" s="59"/>
      <c r="D258" s="60" t="s">
        <v>277</v>
      </c>
      <c r="E258" s="61">
        <v>500</v>
      </c>
      <c r="F258" s="61">
        <v>0</v>
      </c>
      <c r="G258" s="61">
        <v>500</v>
      </c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  <c r="FZ258" s="96"/>
      <c r="GA258" s="96"/>
      <c r="GB258" s="96"/>
      <c r="GC258" s="96"/>
      <c r="GD258" s="96"/>
      <c r="GE258" s="96"/>
      <c r="GF258" s="96"/>
      <c r="GG258" s="96"/>
      <c r="GH258" s="96"/>
      <c r="GI258" s="96"/>
      <c r="GJ258" s="96"/>
      <c r="GK258" s="96"/>
      <c r="GL258" s="96"/>
      <c r="GM258" s="96"/>
      <c r="GN258" s="96"/>
      <c r="GO258" s="96"/>
      <c r="GP258" s="96"/>
      <c r="GQ258" s="96"/>
      <c r="GR258" s="96"/>
      <c r="GS258" s="96"/>
      <c r="GT258" s="96"/>
    </row>
    <row r="259" spans="1:202" s="97" customFormat="1" ht="22.5">
      <c r="A259" s="62" t="s">
        <v>278</v>
      </c>
      <c r="B259" s="62" t="s">
        <v>276</v>
      </c>
      <c r="C259" s="62" t="s">
        <v>191</v>
      </c>
      <c r="D259" s="63" t="s">
        <v>192</v>
      </c>
      <c r="E259" s="64">
        <v>500</v>
      </c>
      <c r="F259" s="64">
        <v>0</v>
      </c>
      <c r="G259" s="64">
        <v>500</v>
      </c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  <c r="FZ259" s="96"/>
      <c r="GA259" s="96"/>
      <c r="GB259" s="96"/>
      <c r="GC259" s="96"/>
      <c r="GD259" s="96"/>
      <c r="GE259" s="96"/>
      <c r="GF259" s="96"/>
      <c r="GG259" s="96"/>
      <c r="GH259" s="96"/>
      <c r="GI259" s="96"/>
      <c r="GJ259" s="96"/>
      <c r="GK259" s="96"/>
      <c r="GL259" s="96"/>
      <c r="GM259" s="96"/>
      <c r="GN259" s="96"/>
      <c r="GO259" s="96"/>
      <c r="GP259" s="96"/>
      <c r="GQ259" s="96"/>
      <c r="GR259" s="96"/>
      <c r="GS259" s="96"/>
      <c r="GT259" s="96"/>
    </row>
    <row r="260" spans="1:202" s="97" customFormat="1" ht="11.25">
      <c r="A260" s="62" t="s">
        <v>260</v>
      </c>
      <c r="B260" s="62" t="s">
        <v>276</v>
      </c>
      <c r="C260" s="62" t="s">
        <v>193</v>
      </c>
      <c r="D260" s="63" t="s">
        <v>273</v>
      </c>
      <c r="E260" s="64">
        <v>500</v>
      </c>
      <c r="F260" s="64"/>
      <c r="G260" s="67">
        <v>500</v>
      </c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  <c r="FZ260" s="96"/>
      <c r="GA260" s="96"/>
      <c r="GB260" s="96"/>
      <c r="GC260" s="96"/>
      <c r="GD260" s="96"/>
      <c r="GE260" s="96"/>
      <c r="GF260" s="96"/>
      <c r="GG260" s="96"/>
      <c r="GH260" s="96"/>
      <c r="GI260" s="96"/>
      <c r="GJ260" s="96"/>
      <c r="GK260" s="96"/>
      <c r="GL260" s="96"/>
      <c r="GM260" s="96"/>
      <c r="GN260" s="96"/>
      <c r="GO260" s="96"/>
      <c r="GP260" s="96"/>
      <c r="GQ260" s="96"/>
      <c r="GR260" s="96"/>
      <c r="GS260" s="96"/>
      <c r="GT260" s="96"/>
    </row>
    <row r="261" spans="1:202" s="95" customFormat="1" ht="10.5">
      <c r="A261" s="53" t="s">
        <v>279</v>
      </c>
      <c r="B261" s="53"/>
      <c r="C261" s="53"/>
      <c r="D261" s="91" t="s">
        <v>280</v>
      </c>
      <c r="E261" s="55">
        <v>3941.4</v>
      </c>
      <c r="F261" s="55">
        <v>0</v>
      </c>
      <c r="G261" s="55">
        <v>3941.4</v>
      </c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  <c r="BY261" s="94"/>
      <c r="BZ261" s="94"/>
      <c r="CA261" s="94"/>
      <c r="CB261" s="94"/>
      <c r="CC261" s="94"/>
      <c r="CD261" s="94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4"/>
      <c r="CR261" s="94"/>
      <c r="CS261" s="94"/>
      <c r="CT261" s="94"/>
      <c r="CU261" s="94"/>
      <c r="CV261" s="94"/>
      <c r="CW261" s="94"/>
      <c r="CX261" s="94"/>
      <c r="CY261" s="94"/>
      <c r="CZ261" s="94"/>
      <c r="DA261" s="94"/>
      <c r="DB261" s="94"/>
      <c r="DC261" s="94"/>
      <c r="DD261" s="94"/>
      <c r="DE261" s="94"/>
      <c r="DF261" s="94"/>
      <c r="DG261" s="94"/>
      <c r="DH261" s="94"/>
      <c r="DI261" s="94"/>
      <c r="DJ261" s="94"/>
      <c r="DK261" s="94"/>
      <c r="DL261" s="94"/>
      <c r="DM261" s="94"/>
      <c r="DN261" s="94"/>
      <c r="DO261" s="94"/>
      <c r="DP261" s="94"/>
      <c r="DQ261" s="94"/>
      <c r="DR261" s="94"/>
      <c r="DS261" s="94"/>
      <c r="DT261" s="94"/>
      <c r="DU261" s="94"/>
      <c r="DV261" s="94"/>
      <c r="DW261" s="94"/>
      <c r="DX261" s="94"/>
      <c r="DY261" s="94"/>
      <c r="DZ261" s="94"/>
      <c r="EA261" s="94"/>
      <c r="EB261" s="94"/>
      <c r="EC261" s="94"/>
      <c r="ED261" s="94"/>
      <c r="EE261" s="94"/>
      <c r="EF261" s="94"/>
      <c r="EG261" s="94"/>
      <c r="EH261" s="94"/>
      <c r="EI261" s="94"/>
      <c r="EJ261" s="94"/>
      <c r="EK261" s="94"/>
      <c r="EL261" s="94"/>
      <c r="EM261" s="94"/>
      <c r="EN261" s="94"/>
      <c r="EO261" s="94"/>
      <c r="EP261" s="94"/>
      <c r="EQ261" s="94"/>
      <c r="ER261" s="94"/>
      <c r="ES261" s="94"/>
      <c r="ET261" s="94"/>
      <c r="EU261" s="94"/>
      <c r="EV261" s="94"/>
      <c r="EW261" s="94"/>
      <c r="EX261" s="94"/>
      <c r="EY261" s="94"/>
      <c r="EZ261" s="94"/>
      <c r="FA261" s="94"/>
      <c r="FB261" s="94"/>
      <c r="FC261" s="94"/>
      <c r="FD261" s="94"/>
      <c r="FE261" s="94"/>
      <c r="FF261" s="94"/>
      <c r="FG261" s="94"/>
      <c r="FH261" s="94"/>
      <c r="FI261" s="94"/>
      <c r="FJ261" s="94"/>
      <c r="FK261" s="94"/>
      <c r="FL261" s="94"/>
      <c r="FM261" s="94"/>
      <c r="FN261" s="94"/>
      <c r="FO261" s="94"/>
      <c r="FP261" s="94"/>
      <c r="FQ261" s="94"/>
      <c r="FR261" s="94"/>
      <c r="FS261" s="94"/>
      <c r="FT261" s="94"/>
      <c r="FU261" s="94"/>
      <c r="FV261" s="94"/>
      <c r="FW261" s="94"/>
      <c r="FX261" s="94"/>
      <c r="FY261" s="94"/>
      <c r="FZ261" s="94"/>
      <c r="GA261" s="94"/>
      <c r="GB261" s="94"/>
      <c r="GC261" s="94"/>
      <c r="GD261" s="94"/>
      <c r="GE261" s="94"/>
      <c r="GF261" s="94"/>
      <c r="GG261" s="94"/>
      <c r="GH261" s="94"/>
      <c r="GI261" s="94"/>
      <c r="GJ261" s="94"/>
      <c r="GK261" s="94"/>
      <c r="GL261" s="94"/>
      <c r="GM261" s="94"/>
      <c r="GN261" s="94"/>
      <c r="GO261" s="94"/>
      <c r="GP261" s="94"/>
      <c r="GQ261" s="94"/>
      <c r="GR261" s="94"/>
      <c r="GS261" s="94"/>
      <c r="GT261" s="94"/>
    </row>
    <row r="262" spans="1:7" ht="22.5">
      <c r="A262" s="56" t="s">
        <v>279</v>
      </c>
      <c r="B262" s="56" t="s">
        <v>281</v>
      </c>
      <c r="C262" s="56"/>
      <c r="D262" s="99" t="s">
        <v>282</v>
      </c>
      <c r="E262" s="58">
        <v>279</v>
      </c>
      <c r="F262" s="58">
        <v>0</v>
      </c>
      <c r="G262" s="58">
        <v>279</v>
      </c>
    </row>
    <row r="263" spans="1:7" ht="11.25">
      <c r="A263" s="59" t="s">
        <v>279</v>
      </c>
      <c r="B263" s="59" t="s">
        <v>283</v>
      </c>
      <c r="C263" s="59"/>
      <c r="D263" s="100" t="s">
        <v>284</v>
      </c>
      <c r="E263" s="61">
        <v>279</v>
      </c>
      <c r="F263" s="61">
        <v>0</v>
      </c>
      <c r="G263" s="61">
        <v>279</v>
      </c>
    </row>
    <row r="264" spans="1:7" ht="22.5">
      <c r="A264" s="62" t="s">
        <v>279</v>
      </c>
      <c r="B264" s="62" t="s">
        <v>283</v>
      </c>
      <c r="C264" s="62" t="s">
        <v>146</v>
      </c>
      <c r="D264" s="101" t="s">
        <v>147</v>
      </c>
      <c r="E264" s="64">
        <v>279</v>
      </c>
      <c r="F264" s="64">
        <v>0</v>
      </c>
      <c r="G264" s="64">
        <v>279</v>
      </c>
    </row>
    <row r="265" spans="1:7" ht="11.25">
      <c r="A265" s="62" t="s">
        <v>279</v>
      </c>
      <c r="B265" s="62" t="s">
        <v>283</v>
      </c>
      <c r="C265" s="62" t="s">
        <v>148</v>
      </c>
      <c r="D265" s="101" t="s">
        <v>152</v>
      </c>
      <c r="E265" s="64">
        <v>279</v>
      </c>
      <c r="F265" s="64"/>
      <c r="G265" s="67">
        <v>279</v>
      </c>
    </row>
    <row r="266" spans="1:7" s="93" customFormat="1" ht="22.5">
      <c r="A266" s="56" t="s">
        <v>279</v>
      </c>
      <c r="B266" s="56" t="s">
        <v>111</v>
      </c>
      <c r="C266" s="56"/>
      <c r="D266" s="57" t="s">
        <v>285</v>
      </c>
      <c r="E266" s="58">
        <v>97.9</v>
      </c>
      <c r="F266" s="58">
        <v>0</v>
      </c>
      <c r="G266" s="58">
        <v>97.9</v>
      </c>
    </row>
    <row r="267" spans="1:7" s="68" customFormat="1" ht="11.25">
      <c r="A267" s="59" t="s">
        <v>279</v>
      </c>
      <c r="B267" s="59" t="s">
        <v>286</v>
      </c>
      <c r="C267" s="59"/>
      <c r="D267" s="60" t="s">
        <v>287</v>
      </c>
      <c r="E267" s="61">
        <v>97.9</v>
      </c>
      <c r="F267" s="61">
        <v>0</v>
      </c>
      <c r="G267" s="61">
        <v>97.9</v>
      </c>
    </row>
    <row r="268" spans="1:7" s="68" customFormat="1" ht="22.5">
      <c r="A268" s="62" t="s">
        <v>279</v>
      </c>
      <c r="B268" s="62" t="s">
        <v>288</v>
      </c>
      <c r="C268" s="62"/>
      <c r="D268" s="63" t="s">
        <v>289</v>
      </c>
      <c r="E268" s="64">
        <v>97.9</v>
      </c>
      <c r="F268" s="64">
        <v>0</v>
      </c>
      <c r="G268" s="64">
        <v>97.9</v>
      </c>
    </row>
    <row r="269" spans="1:7" s="86" customFormat="1" ht="11.25">
      <c r="A269" s="62" t="s">
        <v>279</v>
      </c>
      <c r="B269" s="62" t="s">
        <v>288</v>
      </c>
      <c r="C269" s="62" t="s">
        <v>94</v>
      </c>
      <c r="D269" s="63" t="s">
        <v>95</v>
      </c>
      <c r="E269" s="64">
        <v>97.9</v>
      </c>
      <c r="F269" s="64">
        <v>0</v>
      </c>
      <c r="G269" s="64">
        <v>97.9</v>
      </c>
    </row>
    <row r="270" spans="1:7" s="86" customFormat="1" ht="22.5">
      <c r="A270" s="62" t="s">
        <v>279</v>
      </c>
      <c r="B270" s="62" t="s">
        <v>288</v>
      </c>
      <c r="C270" s="62" t="s">
        <v>181</v>
      </c>
      <c r="D270" s="63" t="s">
        <v>182</v>
      </c>
      <c r="E270" s="64">
        <v>97.9</v>
      </c>
      <c r="F270" s="64"/>
      <c r="G270" s="67">
        <v>97.9</v>
      </c>
    </row>
    <row r="271" spans="1:7" s="93" customFormat="1" ht="22.5">
      <c r="A271" s="56" t="s">
        <v>290</v>
      </c>
      <c r="B271" s="56" t="s">
        <v>269</v>
      </c>
      <c r="C271" s="56"/>
      <c r="D271" s="57" t="s">
        <v>270</v>
      </c>
      <c r="E271" s="58">
        <v>515</v>
      </c>
      <c r="F271" s="58">
        <v>0</v>
      </c>
      <c r="G271" s="58">
        <v>515</v>
      </c>
    </row>
    <row r="272" spans="1:7" s="93" customFormat="1" ht="11.25">
      <c r="A272" s="59" t="s">
        <v>279</v>
      </c>
      <c r="B272" s="59" t="s">
        <v>291</v>
      </c>
      <c r="C272" s="59"/>
      <c r="D272" s="60" t="s">
        <v>292</v>
      </c>
      <c r="E272" s="61">
        <v>515</v>
      </c>
      <c r="F272" s="61">
        <v>0</v>
      </c>
      <c r="G272" s="61">
        <v>515</v>
      </c>
    </row>
    <row r="273" spans="1:7" s="93" customFormat="1" ht="11.25">
      <c r="A273" s="62" t="s">
        <v>279</v>
      </c>
      <c r="B273" s="62" t="s">
        <v>291</v>
      </c>
      <c r="C273" s="62" t="s">
        <v>90</v>
      </c>
      <c r="D273" s="63" t="s">
        <v>91</v>
      </c>
      <c r="E273" s="64">
        <v>515</v>
      </c>
      <c r="F273" s="64">
        <v>0</v>
      </c>
      <c r="G273" s="64">
        <v>515</v>
      </c>
    </row>
    <row r="274" spans="1:7" s="96" customFormat="1" ht="11.25">
      <c r="A274" s="62" t="s">
        <v>279</v>
      </c>
      <c r="B274" s="62" t="s">
        <v>291</v>
      </c>
      <c r="C274" s="62" t="s">
        <v>92</v>
      </c>
      <c r="D274" s="63" t="s">
        <v>93</v>
      </c>
      <c r="E274" s="64">
        <v>515</v>
      </c>
      <c r="F274" s="64"/>
      <c r="G274" s="67">
        <v>515</v>
      </c>
    </row>
    <row r="275" spans="1:7" ht="33.75">
      <c r="A275" s="56" t="s">
        <v>279</v>
      </c>
      <c r="B275" s="56" t="s">
        <v>293</v>
      </c>
      <c r="C275" s="56"/>
      <c r="D275" s="85" t="s">
        <v>294</v>
      </c>
      <c r="E275" s="58">
        <v>855</v>
      </c>
      <c r="F275" s="58">
        <v>0</v>
      </c>
      <c r="G275" s="58">
        <v>855</v>
      </c>
    </row>
    <row r="276" spans="1:7" ht="11.25">
      <c r="A276" s="59" t="s">
        <v>279</v>
      </c>
      <c r="B276" s="59" t="s">
        <v>295</v>
      </c>
      <c r="C276" s="59"/>
      <c r="D276" s="82" t="s">
        <v>296</v>
      </c>
      <c r="E276" s="61">
        <v>855</v>
      </c>
      <c r="F276" s="61">
        <v>0</v>
      </c>
      <c r="G276" s="61">
        <v>855</v>
      </c>
    </row>
    <row r="277" spans="1:7" ht="11.25">
      <c r="A277" s="65" t="s">
        <v>279</v>
      </c>
      <c r="B277" s="65" t="s">
        <v>295</v>
      </c>
      <c r="C277" s="65" t="s">
        <v>90</v>
      </c>
      <c r="D277" s="102" t="s">
        <v>91</v>
      </c>
      <c r="E277" s="67">
        <v>195</v>
      </c>
      <c r="F277" s="67">
        <v>0</v>
      </c>
      <c r="G277" s="67">
        <v>195</v>
      </c>
    </row>
    <row r="278" spans="1:7" ht="11.25">
      <c r="A278" s="65" t="s">
        <v>279</v>
      </c>
      <c r="B278" s="65" t="s">
        <v>295</v>
      </c>
      <c r="C278" s="65" t="s">
        <v>92</v>
      </c>
      <c r="D278" s="102" t="s">
        <v>93</v>
      </c>
      <c r="E278" s="67">
        <v>195</v>
      </c>
      <c r="F278" s="67"/>
      <c r="G278" s="67">
        <v>195</v>
      </c>
    </row>
    <row r="279" spans="1:7" ht="11.25">
      <c r="A279" s="65" t="s">
        <v>279</v>
      </c>
      <c r="B279" s="65" t="s">
        <v>295</v>
      </c>
      <c r="C279" s="65" t="s">
        <v>94</v>
      </c>
      <c r="D279" s="102" t="s">
        <v>95</v>
      </c>
      <c r="E279" s="67">
        <v>660</v>
      </c>
      <c r="F279" s="67">
        <v>0</v>
      </c>
      <c r="G279" s="67">
        <v>660</v>
      </c>
    </row>
    <row r="280" spans="1:7" ht="22.5">
      <c r="A280" s="65" t="s">
        <v>279</v>
      </c>
      <c r="B280" s="65" t="s">
        <v>297</v>
      </c>
      <c r="C280" s="65" t="s">
        <v>181</v>
      </c>
      <c r="D280" s="102" t="s">
        <v>182</v>
      </c>
      <c r="E280" s="67">
        <v>660</v>
      </c>
      <c r="F280" s="67"/>
      <c r="G280" s="67">
        <v>660</v>
      </c>
    </row>
    <row r="281" spans="1:7" ht="22.5">
      <c r="A281" s="56" t="s">
        <v>279</v>
      </c>
      <c r="B281" s="56" t="s">
        <v>298</v>
      </c>
      <c r="C281" s="56"/>
      <c r="D281" s="85" t="s">
        <v>299</v>
      </c>
      <c r="E281" s="58">
        <v>2194.5</v>
      </c>
      <c r="F281" s="58">
        <v>0</v>
      </c>
      <c r="G281" s="58">
        <v>2194.5</v>
      </c>
    </row>
    <row r="282" spans="1:7" ht="11.25">
      <c r="A282" s="59" t="s">
        <v>279</v>
      </c>
      <c r="B282" s="59" t="s">
        <v>300</v>
      </c>
      <c r="C282" s="59"/>
      <c r="D282" s="103" t="s">
        <v>301</v>
      </c>
      <c r="E282" s="61">
        <v>2194.5</v>
      </c>
      <c r="F282" s="61">
        <v>0</v>
      </c>
      <c r="G282" s="61">
        <v>2194.5</v>
      </c>
    </row>
    <row r="283" spans="1:7" ht="11.25">
      <c r="A283" s="65" t="s">
        <v>279</v>
      </c>
      <c r="B283" s="65" t="s">
        <v>300</v>
      </c>
      <c r="C283" s="65" t="s">
        <v>90</v>
      </c>
      <c r="D283" s="102" t="s">
        <v>91</v>
      </c>
      <c r="E283" s="67">
        <v>2194.5</v>
      </c>
      <c r="F283" s="67">
        <v>0</v>
      </c>
      <c r="G283" s="67">
        <v>2194.5</v>
      </c>
    </row>
    <row r="284" spans="1:7" ht="11.25">
      <c r="A284" s="65" t="s">
        <v>279</v>
      </c>
      <c r="B284" s="65" t="s">
        <v>300</v>
      </c>
      <c r="C284" s="65" t="s">
        <v>92</v>
      </c>
      <c r="D284" s="102" t="s">
        <v>93</v>
      </c>
      <c r="E284" s="67">
        <v>2194.5</v>
      </c>
      <c r="F284" s="67"/>
      <c r="G284" s="67">
        <v>2194.5</v>
      </c>
    </row>
    <row r="285" spans="1:7" s="105" customFormat="1" ht="10.5">
      <c r="A285" s="50" t="s">
        <v>302</v>
      </c>
      <c r="B285" s="50"/>
      <c r="C285" s="50"/>
      <c r="D285" s="104" t="s">
        <v>303</v>
      </c>
      <c r="E285" s="52">
        <v>185298.5</v>
      </c>
      <c r="F285" s="52">
        <v>748.9</v>
      </c>
      <c r="G285" s="52">
        <v>186047.4</v>
      </c>
    </row>
    <row r="286" spans="1:7" ht="11.25">
      <c r="A286" s="53" t="s">
        <v>304</v>
      </c>
      <c r="B286" s="53"/>
      <c r="C286" s="53"/>
      <c r="D286" s="91" t="s">
        <v>305</v>
      </c>
      <c r="E286" s="55">
        <v>31405</v>
      </c>
      <c r="F286" s="55">
        <v>-160.3</v>
      </c>
      <c r="G286" s="55">
        <v>31244.7</v>
      </c>
    </row>
    <row r="287" spans="1:7" s="93" customFormat="1" ht="22.5">
      <c r="A287" s="56" t="s">
        <v>304</v>
      </c>
      <c r="B287" s="56" t="s">
        <v>187</v>
      </c>
      <c r="C287" s="56"/>
      <c r="D287" s="57" t="s">
        <v>188</v>
      </c>
      <c r="E287" s="58">
        <v>24019.8</v>
      </c>
      <c r="F287" s="58">
        <v>-311.6</v>
      </c>
      <c r="G287" s="58">
        <v>23708.2</v>
      </c>
    </row>
    <row r="288" spans="1:7" s="93" customFormat="1" ht="22.5">
      <c r="A288" s="59" t="s">
        <v>304</v>
      </c>
      <c r="B288" s="59" t="s">
        <v>306</v>
      </c>
      <c r="C288" s="59"/>
      <c r="D288" s="60" t="s">
        <v>307</v>
      </c>
      <c r="E288" s="61">
        <v>6580.2</v>
      </c>
      <c r="F288" s="61">
        <v>-311.6</v>
      </c>
      <c r="G288" s="61">
        <v>6268.6</v>
      </c>
    </row>
    <row r="289" spans="1:7" s="93" customFormat="1" ht="22.5">
      <c r="A289" s="62" t="s">
        <v>304</v>
      </c>
      <c r="B289" s="62" t="s">
        <v>306</v>
      </c>
      <c r="C289" s="62" t="s">
        <v>146</v>
      </c>
      <c r="D289" s="63" t="s">
        <v>147</v>
      </c>
      <c r="E289" s="64">
        <v>6580.2</v>
      </c>
      <c r="F289" s="64">
        <v>-311.6</v>
      </c>
      <c r="G289" s="64">
        <v>6268.6</v>
      </c>
    </row>
    <row r="290" spans="1:7" s="93" customFormat="1" ht="11.25">
      <c r="A290" s="62" t="s">
        <v>304</v>
      </c>
      <c r="B290" s="62" t="s">
        <v>306</v>
      </c>
      <c r="C290" s="62" t="s">
        <v>148</v>
      </c>
      <c r="D290" s="63" t="s">
        <v>149</v>
      </c>
      <c r="E290" s="64">
        <v>6580.2</v>
      </c>
      <c r="F290" s="64">
        <v>-311.6</v>
      </c>
      <c r="G290" s="64">
        <v>6268.6</v>
      </c>
    </row>
    <row r="291" spans="1:7" s="93" customFormat="1" ht="22.5">
      <c r="A291" s="106" t="s">
        <v>304</v>
      </c>
      <c r="B291" s="106" t="s">
        <v>306</v>
      </c>
      <c r="C291" s="106" t="s">
        <v>148</v>
      </c>
      <c r="D291" s="107" t="s">
        <v>308</v>
      </c>
      <c r="E291" s="108">
        <v>6580.2</v>
      </c>
      <c r="F291" s="108">
        <v>-311.6</v>
      </c>
      <c r="G291" s="67">
        <v>6268.6</v>
      </c>
    </row>
    <row r="292" spans="1:7" s="96" customFormat="1" ht="11.25">
      <c r="A292" s="59" t="s">
        <v>304</v>
      </c>
      <c r="B292" s="59" t="s">
        <v>309</v>
      </c>
      <c r="C292" s="59"/>
      <c r="D292" s="60" t="s">
        <v>145</v>
      </c>
      <c r="E292" s="61">
        <v>5191</v>
      </c>
      <c r="F292" s="61">
        <v>0</v>
      </c>
      <c r="G292" s="61">
        <v>5191</v>
      </c>
    </row>
    <row r="293" spans="1:7" s="96" customFormat="1" ht="22.5">
      <c r="A293" s="62" t="s">
        <v>304</v>
      </c>
      <c r="B293" s="62" t="s">
        <v>309</v>
      </c>
      <c r="C293" s="62" t="s">
        <v>146</v>
      </c>
      <c r="D293" s="63" t="s">
        <v>147</v>
      </c>
      <c r="E293" s="64">
        <v>5191</v>
      </c>
      <c r="F293" s="64">
        <v>0</v>
      </c>
      <c r="G293" s="64">
        <v>5191</v>
      </c>
    </row>
    <row r="294" spans="1:7" ht="11.25">
      <c r="A294" s="62" t="s">
        <v>304</v>
      </c>
      <c r="B294" s="62" t="s">
        <v>309</v>
      </c>
      <c r="C294" s="62" t="s">
        <v>148</v>
      </c>
      <c r="D294" s="63" t="s">
        <v>149</v>
      </c>
      <c r="E294" s="64">
        <v>5191</v>
      </c>
      <c r="F294" s="64">
        <v>0</v>
      </c>
      <c r="G294" s="64">
        <v>5191</v>
      </c>
    </row>
    <row r="295" spans="1:7" s="109" customFormat="1" ht="22.5">
      <c r="A295" s="106" t="s">
        <v>304</v>
      </c>
      <c r="B295" s="106" t="s">
        <v>309</v>
      </c>
      <c r="C295" s="106" t="s">
        <v>148</v>
      </c>
      <c r="D295" s="107" t="s">
        <v>308</v>
      </c>
      <c r="E295" s="108">
        <v>5191</v>
      </c>
      <c r="F295" s="108"/>
      <c r="G295" s="67">
        <v>5191</v>
      </c>
    </row>
    <row r="296" spans="1:7" ht="11.25">
      <c r="A296" s="59" t="s">
        <v>304</v>
      </c>
      <c r="B296" s="59" t="s">
        <v>310</v>
      </c>
      <c r="C296" s="59"/>
      <c r="D296" s="60" t="s">
        <v>311</v>
      </c>
      <c r="E296" s="61">
        <v>12248.6</v>
      </c>
      <c r="F296" s="61">
        <v>0</v>
      </c>
      <c r="G296" s="61">
        <v>12248.6</v>
      </c>
    </row>
    <row r="297" spans="1:7" ht="11.25">
      <c r="A297" s="62" t="s">
        <v>304</v>
      </c>
      <c r="B297" s="62" t="s">
        <v>310</v>
      </c>
      <c r="C297" s="62" t="s">
        <v>90</v>
      </c>
      <c r="D297" s="63" t="s">
        <v>91</v>
      </c>
      <c r="E297" s="64">
        <v>330</v>
      </c>
      <c r="F297" s="64">
        <v>0</v>
      </c>
      <c r="G297" s="64">
        <v>330</v>
      </c>
    </row>
    <row r="298" spans="1:7" ht="11.25">
      <c r="A298" s="62" t="s">
        <v>304</v>
      </c>
      <c r="B298" s="62" t="s">
        <v>310</v>
      </c>
      <c r="C298" s="62" t="s">
        <v>92</v>
      </c>
      <c r="D298" s="63" t="s">
        <v>93</v>
      </c>
      <c r="E298" s="64">
        <v>330</v>
      </c>
      <c r="F298" s="64"/>
      <c r="G298" s="67">
        <v>330</v>
      </c>
    </row>
    <row r="299" spans="1:7" s="86" customFormat="1" ht="11.25">
      <c r="A299" s="62" t="s">
        <v>304</v>
      </c>
      <c r="B299" s="62" t="s">
        <v>310</v>
      </c>
      <c r="C299" s="62" t="s">
        <v>94</v>
      </c>
      <c r="D299" s="63" t="s">
        <v>95</v>
      </c>
      <c r="E299" s="64">
        <v>11918.6</v>
      </c>
      <c r="F299" s="64">
        <v>0</v>
      </c>
      <c r="G299" s="64">
        <v>11918.6</v>
      </c>
    </row>
    <row r="300" spans="1:7" s="86" customFormat="1" ht="22.5">
      <c r="A300" s="62" t="s">
        <v>304</v>
      </c>
      <c r="B300" s="62" t="s">
        <v>310</v>
      </c>
      <c r="C300" s="62" t="s">
        <v>181</v>
      </c>
      <c r="D300" s="63" t="s">
        <v>182</v>
      </c>
      <c r="E300" s="64">
        <v>4918.6</v>
      </c>
      <c r="F300" s="64"/>
      <c r="G300" s="67">
        <v>4918.6</v>
      </c>
    </row>
    <row r="301" spans="1:7" s="86" customFormat="1" ht="11.25">
      <c r="A301" s="62" t="s">
        <v>304</v>
      </c>
      <c r="B301" s="62" t="s">
        <v>310</v>
      </c>
      <c r="C301" s="62" t="s">
        <v>98</v>
      </c>
      <c r="D301" s="63" t="s">
        <v>99</v>
      </c>
      <c r="E301" s="64">
        <v>7000</v>
      </c>
      <c r="F301" s="64"/>
      <c r="G301" s="67">
        <v>7000</v>
      </c>
    </row>
    <row r="302" spans="1:7" ht="22.5">
      <c r="A302" s="56" t="s">
        <v>304</v>
      </c>
      <c r="B302" s="56" t="s">
        <v>312</v>
      </c>
      <c r="C302" s="56"/>
      <c r="D302" s="57" t="s">
        <v>313</v>
      </c>
      <c r="E302" s="58">
        <v>7385.2</v>
      </c>
      <c r="F302" s="58">
        <v>151.3</v>
      </c>
      <c r="G302" s="58">
        <v>7536.5</v>
      </c>
    </row>
    <row r="303" spans="1:7" s="68" customFormat="1" ht="22.5">
      <c r="A303" s="59" t="s">
        <v>304</v>
      </c>
      <c r="B303" s="59" t="s">
        <v>314</v>
      </c>
      <c r="C303" s="59"/>
      <c r="D303" s="60" t="s">
        <v>315</v>
      </c>
      <c r="E303" s="61">
        <v>7385.2</v>
      </c>
      <c r="F303" s="61">
        <v>0</v>
      </c>
      <c r="G303" s="61">
        <v>7385.2</v>
      </c>
    </row>
    <row r="304" spans="1:7" s="68" customFormat="1" ht="22.5">
      <c r="A304" s="62" t="s">
        <v>304</v>
      </c>
      <c r="B304" s="62" t="s">
        <v>314</v>
      </c>
      <c r="C304" s="62" t="s">
        <v>191</v>
      </c>
      <c r="D304" s="63" t="s">
        <v>192</v>
      </c>
      <c r="E304" s="64">
        <v>7385.2</v>
      </c>
      <c r="F304" s="64">
        <v>0</v>
      </c>
      <c r="G304" s="64">
        <v>7385.2</v>
      </c>
    </row>
    <row r="305" spans="1:7" ht="11.25">
      <c r="A305" s="62" t="s">
        <v>304</v>
      </c>
      <c r="B305" s="62" t="s">
        <v>314</v>
      </c>
      <c r="C305" s="62" t="s">
        <v>193</v>
      </c>
      <c r="D305" s="63" t="s">
        <v>273</v>
      </c>
      <c r="E305" s="67">
        <v>7385.2</v>
      </c>
      <c r="F305" s="67"/>
      <c r="G305" s="67">
        <v>7385.2</v>
      </c>
    </row>
    <row r="306" spans="1:7" ht="22.5">
      <c r="A306" s="59" t="s">
        <v>304</v>
      </c>
      <c r="B306" s="59" t="s">
        <v>316</v>
      </c>
      <c r="C306" s="59"/>
      <c r="D306" s="60" t="s">
        <v>317</v>
      </c>
      <c r="E306" s="61">
        <v>0</v>
      </c>
      <c r="F306" s="61">
        <v>151.3</v>
      </c>
      <c r="G306" s="61">
        <v>151.3</v>
      </c>
    </row>
    <row r="307" spans="1:7" ht="22.5">
      <c r="A307" s="62" t="s">
        <v>304</v>
      </c>
      <c r="B307" s="62" t="s">
        <v>316</v>
      </c>
      <c r="C307" s="62" t="s">
        <v>191</v>
      </c>
      <c r="D307" s="63" t="s">
        <v>192</v>
      </c>
      <c r="E307" s="64">
        <v>0</v>
      </c>
      <c r="F307" s="64">
        <v>151.3</v>
      </c>
      <c r="G307" s="64">
        <v>151.3</v>
      </c>
    </row>
    <row r="308" spans="1:7" ht="11.25">
      <c r="A308" s="62" t="s">
        <v>304</v>
      </c>
      <c r="B308" s="62" t="s">
        <v>316</v>
      </c>
      <c r="C308" s="62" t="s">
        <v>193</v>
      </c>
      <c r="D308" s="63" t="s">
        <v>273</v>
      </c>
      <c r="E308" s="64">
        <v>0</v>
      </c>
      <c r="F308" s="64">
        <v>151.3</v>
      </c>
      <c r="G308" s="64">
        <v>151.3</v>
      </c>
    </row>
    <row r="309" spans="1:7" ht="11.25">
      <c r="A309" s="53" t="s">
        <v>318</v>
      </c>
      <c r="B309" s="53"/>
      <c r="C309" s="53"/>
      <c r="D309" s="91" t="s">
        <v>319</v>
      </c>
      <c r="E309" s="55">
        <v>25988.9</v>
      </c>
      <c r="F309" s="55">
        <v>0</v>
      </c>
      <c r="G309" s="55">
        <v>25988.9</v>
      </c>
    </row>
    <row r="310" spans="1:7" ht="22.5">
      <c r="A310" s="56" t="s">
        <v>318</v>
      </c>
      <c r="B310" s="56" t="s">
        <v>173</v>
      </c>
      <c r="C310" s="56"/>
      <c r="D310" s="57" t="s">
        <v>262</v>
      </c>
      <c r="E310" s="58">
        <v>212.4</v>
      </c>
      <c r="F310" s="58">
        <v>0</v>
      </c>
      <c r="G310" s="58">
        <v>212.4</v>
      </c>
    </row>
    <row r="311" spans="1:7" ht="22.5">
      <c r="A311" s="59" t="s">
        <v>318</v>
      </c>
      <c r="B311" s="59" t="s">
        <v>320</v>
      </c>
      <c r="C311" s="59"/>
      <c r="D311" s="60" t="s">
        <v>321</v>
      </c>
      <c r="E311" s="61">
        <v>212.4</v>
      </c>
      <c r="F311" s="61">
        <v>0</v>
      </c>
      <c r="G311" s="61">
        <v>212.4</v>
      </c>
    </row>
    <row r="312" spans="1:7" ht="11.25">
      <c r="A312" s="62" t="s">
        <v>318</v>
      </c>
      <c r="B312" s="62" t="s">
        <v>320</v>
      </c>
      <c r="C312" s="62" t="s">
        <v>94</v>
      </c>
      <c r="D312" s="63" t="s">
        <v>95</v>
      </c>
      <c r="E312" s="64">
        <v>212.4</v>
      </c>
      <c r="F312" s="64">
        <v>0</v>
      </c>
      <c r="G312" s="64">
        <v>212.4</v>
      </c>
    </row>
    <row r="313" spans="1:7" s="86" customFormat="1" ht="22.5">
      <c r="A313" s="62" t="s">
        <v>318</v>
      </c>
      <c r="B313" s="62" t="s">
        <v>320</v>
      </c>
      <c r="C313" s="62" t="s">
        <v>181</v>
      </c>
      <c r="D313" s="63" t="s">
        <v>182</v>
      </c>
      <c r="E313" s="64">
        <v>212.4</v>
      </c>
      <c r="F313" s="64"/>
      <c r="G313" s="67">
        <v>212.4</v>
      </c>
    </row>
    <row r="314" spans="1:7" s="68" customFormat="1" ht="22.5">
      <c r="A314" s="56" t="s">
        <v>318</v>
      </c>
      <c r="B314" s="56" t="s">
        <v>269</v>
      </c>
      <c r="C314" s="56"/>
      <c r="D314" s="57" t="s">
        <v>270</v>
      </c>
      <c r="E314" s="58">
        <v>21472.5</v>
      </c>
      <c r="F314" s="58">
        <v>0</v>
      </c>
      <c r="G314" s="58">
        <v>21472.5</v>
      </c>
    </row>
    <row r="315" spans="1:7" ht="22.5">
      <c r="A315" s="59" t="s">
        <v>318</v>
      </c>
      <c r="B315" s="59" t="s">
        <v>322</v>
      </c>
      <c r="C315" s="59"/>
      <c r="D315" s="60" t="s">
        <v>323</v>
      </c>
      <c r="E315" s="61">
        <v>14261.5</v>
      </c>
      <c r="F315" s="61">
        <v>0</v>
      </c>
      <c r="G315" s="61">
        <v>14261.5</v>
      </c>
    </row>
    <row r="316" spans="1:7" ht="22.5">
      <c r="A316" s="62" t="s">
        <v>318</v>
      </c>
      <c r="B316" s="62" t="s">
        <v>322</v>
      </c>
      <c r="C316" s="62" t="s">
        <v>191</v>
      </c>
      <c r="D316" s="63" t="s">
        <v>192</v>
      </c>
      <c r="E316" s="64">
        <v>14261.5</v>
      </c>
      <c r="F316" s="64">
        <v>0</v>
      </c>
      <c r="G316" s="64">
        <v>14261.5</v>
      </c>
    </row>
    <row r="317" spans="1:7" s="86" customFormat="1" ht="11.25">
      <c r="A317" s="62" t="s">
        <v>318</v>
      </c>
      <c r="B317" s="62" t="s">
        <v>322</v>
      </c>
      <c r="C317" s="62" t="s">
        <v>193</v>
      </c>
      <c r="D317" s="63" t="s">
        <v>273</v>
      </c>
      <c r="E317" s="64">
        <v>14261.5</v>
      </c>
      <c r="F317" s="64"/>
      <c r="G317" s="67">
        <v>14261.5</v>
      </c>
    </row>
    <row r="318" spans="1:7" s="86" customFormat="1" ht="11.25">
      <c r="A318" s="59" t="s">
        <v>318</v>
      </c>
      <c r="B318" s="59" t="s">
        <v>324</v>
      </c>
      <c r="C318" s="59"/>
      <c r="D318" s="60" t="s">
        <v>325</v>
      </c>
      <c r="E318" s="61">
        <v>6811</v>
      </c>
      <c r="F318" s="61">
        <v>0</v>
      </c>
      <c r="G318" s="61">
        <v>6811</v>
      </c>
    </row>
    <row r="319" spans="1:7" s="86" customFormat="1" ht="22.5">
      <c r="A319" s="62" t="s">
        <v>318</v>
      </c>
      <c r="B319" s="62" t="s">
        <v>324</v>
      </c>
      <c r="C319" s="62" t="s">
        <v>191</v>
      </c>
      <c r="D319" s="63" t="s">
        <v>192</v>
      </c>
      <c r="E319" s="64">
        <v>6811</v>
      </c>
      <c r="F319" s="64">
        <v>0</v>
      </c>
      <c r="G319" s="64">
        <v>6811</v>
      </c>
    </row>
    <row r="320" spans="1:7" s="96" customFormat="1" ht="11.25">
      <c r="A320" s="62" t="s">
        <v>318</v>
      </c>
      <c r="B320" s="62" t="s">
        <v>324</v>
      </c>
      <c r="C320" s="62" t="s">
        <v>193</v>
      </c>
      <c r="D320" s="63" t="s">
        <v>273</v>
      </c>
      <c r="E320" s="64">
        <v>6811</v>
      </c>
      <c r="F320" s="64"/>
      <c r="G320" s="67">
        <v>6811</v>
      </c>
    </row>
    <row r="321" spans="1:7" s="96" customFormat="1" ht="22.5">
      <c r="A321" s="59" t="s">
        <v>318</v>
      </c>
      <c r="B321" s="59" t="s">
        <v>326</v>
      </c>
      <c r="C321" s="59"/>
      <c r="D321" s="60" t="s">
        <v>327</v>
      </c>
      <c r="E321" s="61">
        <v>400</v>
      </c>
      <c r="F321" s="61">
        <v>0</v>
      </c>
      <c r="G321" s="61">
        <v>400</v>
      </c>
    </row>
    <row r="322" spans="1:7" s="96" customFormat="1" ht="22.5">
      <c r="A322" s="62" t="s">
        <v>318</v>
      </c>
      <c r="B322" s="62" t="s">
        <v>326</v>
      </c>
      <c r="C322" s="62" t="s">
        <v>191</v>
      </c>
      <c r="D322" s="63" t="s">
        <v>192</v>
      </c>
      <c r="E322" s="64">
        <v>400</v>
      </c>
      <c r="F322" s="64">
        <v>0</v>
      </c>
      <c r="G322" s="64">
        <v>400</v>
      </c>
    </row>
    <row r="323" spans="1:7" s="96" customFormat="1" ht="11.25">
      <c r="A323" s="62" t="s">
        <v>318</v>
      </c>
      <c r="B323" s="62" t="s">
        <v>326</v>
      </c>
      <c r="C323" s="62" t="s">
        <v>193</v>
      </c>
      <c r="D323" s="63" t="s">
        <v>273</v>
      </c>
      <c r="E323" s="64">
        <v>400</v>
      </c>
      <c r="F323" s="64"/>
      <c r="G323" s="67">
        <v>400</v>
      </c>
    </row>
    <row r="324" spans="1:7" s="96" customFormat="1" ht="22.5">
      <c r="A324" s="56" t="s">
        <v>318</v>
      </c>
      <c r="B324" s="56" t="s">
        <v>328</v>
      </c>
      <c r="C324" s="56"/>
      <c r="D324" s="57" t="s">
        <v>329</v>
      </c>
      <c r="E324" s="58">
        <v>4304</v>
      </c>
      <c r="F324" s="58">
        <v>-2400</v>
      </c>
      <c r="G324" s="58">
        <v>1904</v>
      </c>
    </row>
    <row r="325" spans="1:7" s="96" customFormat="1" ht="33.75">
      <c r="A325" s="59" t="s">
        <v>318</v>
      </c>
      <c r="B325" s="59" t="s">
        <v>330</v>
      </c>
      <c r="C325" s="59"/>
      <c r="D325" s="60" t="s">
        <v>331</v>
      </c>
      <c r="E325" s="61">
        <v>4304</v>
      </c>
      <c r="F325" s="61">
        <v>-2400</v>
      </c>
      <c r="G325" s="61">
        <v>1904</v>
      </c>
    </row>
    <row r="326" spans="1:7" s="96" customFormat="1" ht="11.25">
      <c r="A326" s="62" t="s">
        <v>318</v>
      </c>
      <c r="B326" s="62" t="s">
        <v>330</v>
      </c>
      <c r="C326" s="62" t="s">
        <v>94</v>
      </c>
      <c r="D326" s="63" t="s">
        <v>95</v>
      </c>
      <c r="E326" s="64">
        <v>4304</v>
      </c>
      <c r="F326" s="64">
        <v>-2400</v>
      </c>
      <c r="G326" s="64">
        <v>1904</v>
      </c>
    </row>
    <row r="327" spans="1:7" s="96" customFormat="1" ht="22.5">
      <c r="A327" s="62" t="s">
        <v>318</v>
      </c>
      <c r="B327" s="62" t="s">
        <v>330</v>
      </c>
      <c r="C327" s="62" t="s">
        <v>181</v>
      </c>
      <c r="D327" s="63" t="s">
        <v>182</v>
      </c>
      <c r="E327" s="64">
        <v>4304</v>
      </c>
      <c r="F327" s="64">
        <v>-2400</v>
      </c>
      <c r="G327" s="67">
        <v>1904</v>
      </c>
    </row>
    <row r="328" spans="1:7" s="96" customFormat="1" ht="22.5">
      <c r="A328" s="56" t="s">
        <v>318</v>
      </c>
      <c r="B328" s="56" t="s">
        <v>332</v>
      </c>
      <c r="C328" s="56"/>
      <c r="D328" s="57" t="s">
        <v>333</v>
      </c>
      <c r="E328" s="58">
        <v>0</v>
      </c>
      <c r="F328" s="58">
        <v>2400</v>
      </c>
      <c r="G328" s="58">
        <v>2400</v>
      </c>
    </row>
    <row r="329" spans="1:7" s="96" customFormat="1" ht="11.25">
      <c r="A329" s="59" t="s">
        <v>318</v>
      </c>
      <c r="B329" s="59" t="s">
        <v>334</v>
      </c>
      <c r="C329" s="59"/>
      <c r="D329" s="60" t="s">
        <v>335</v>
      </c>
      <c r="E329" s="61">
        <v>0</v>
      </c>
      <c r="F329" s="61">
        <v>2400</v>
      </c>
      <c r="G329" s="61">
        <v>2400</v>
      </c>
    </row>
    <row r="330" spans="1:7" s="96" customFormat="1" ht="11.25">
      <c r="A330" s="62" t="s">
        <v>318</v>
      </c>
      <c r="B330" s="62" t="s">
        <v>334</v>
      </c>
      <c r="C330" s="62" t="s">
        <v>94</v>
      </c>
      <c r="D330" s="63" t="s">
        <v>95</v>
      </c>
      <c r="E330" s="64">
        <v>0</v>
      </c>
      <c r="F330" s="64">
        <v>2400</v>
      </c>
      <c r="G330" s="64">
        <v>2400</v>
      </c>
    </row>
    <row r="331" spans="1:7" s="96" customFormat="1" ht="22.5">
      <c r="A331" s="62" t="s">
        <v>318</v>
      </c>
      <c r="B331" s="62" t="s">
        <v>334</v>
      </c>
      <c r="C331" s="62" t="s">
        <v>181</v>
      </c>
      <c r="D331" s="63" t="s">
        <v>182</v>
      </c>
      <c r="E331" s="64"/>
      <c r="F331" s="64">
        <v>2400</v>
      </c>
      <c r="G331" s="67">
        <v>2400</v>
      </c>
    </row>
    <row r="332" spans="1:7" ht="11.25">
      <c r="A332" s="53" t="s">
        <v>336</v>
      </c>
      <c r="B332" s="53"/>
      <c r="C332" s="53"/>
      <c r="D332" s="91" t="s">
        <v>337</v>
      </c>
      <c r="E332" s="55">
        <v>114891.4</v>
      </c>
      <c r="F332" s="55">
        <v>909.2</v>
      </c>
      <c r="G332" s="55">
        <v>115800.6</v>
      </c>
    </row>
    <row r="333" spans="1:7" ht="22.5">
      <c r="A333" s="56" t="s">
        <v>336</v>
      </c>
      <c r="B333" s="56" t="s">
        <v>111</v>
      </c>
      <c r="C333" s="56"/>
      <c r="D333" s="57" t="s">
        <v>285</v>
      </c>
      <c r="E333" s="58">
        <v>13516.3</v>
      </c>
      <c r="F333" s="58">
        <v>909.2</v>
      </c>
      <c r="G333" s="58">
        <v>14425.5</v>
      </c>
    </row>
    <row r="334" spans="1:7" ht="11.25">
      <c r="A334" s="59" t="s">
        <v>336</v>
      </c>
      <c r="B334" s="59" t="s">
        <v>338</v>
      </c>
      <c r="C334" s="59"/>
      <c r="D334" s="60" t="s">
        <v>339</v>
      </c>
      <c r="E334" s="61">
        <v>13516.3</v>
      </c>
      <c r="F334" s="61">
        <v>909.2</v>
      </c>
      <c r="G334" s="61">
        <v>14425.5</v>
      </c>
    </row>
    <row r="335" spans="1:7" ht="11.25">
      <c r="A335" s="62" t="s">
        <v>336</v>
      </c>
      <c r="B335" s="62" t="s">
        <v>340</v>
      </c>
      <c r="C335" s="62"/>
      <c r="D335" s="63" t="s">
        <v>145</v>
      </c>
      <c r="E335" s="64">
        <v>9883.7</v>
      </c>
      <c r="F335" s="64">
        <v>909.2</v>
      </c>
      <c r="G335" s="64">
        <v>10792.9</v>
      </c>
    </row>
    <row r="336" spans="1:7" s="86" customFormat="1" ht="22.5">
      <c r="A336" s="62" t="s">
        <v>336</v>
      </c>
      <c r="B336" s="62" t="s">
        <v>340</v>
      </c>
      <c r="C336" s="62" t="s">
        <v>146</v>
      </c>
      <c r="D336" s="63" t="s">
        <v>147</v>
      </c>
      <c r="E336" s="64">
        <v>9883.7</v>
      </c>
      <c r="F336" s="64">
        <v>909.2</v>
      </c>
      <c r="G336" s="64">
        <v>10792.9</v>
      </c>
    </row>
    <row r="337" spans="1:7" s="86" customFormat="1" ht="11.25">
      <c r="A337" s="62" t="s">
        <v>336</v>
      </c>
      <c r="B337" s="62" t="s">
        <v>340</v>
      </c>
      <c r="C337" s="62" t="s">
        <v>148</v>
      </c>
      <c r="D337" s="63" t="s">
        <v>149</v>
      </c>
      <c r="E337" s="64">
        <v>9883.7</v>
      </c>
      <c r="F337" s="64">
        <v>909.2</v>
      </c>
      <c r="G337" s="67">
        <v>10792.9</v>
      </c>
    </row>
    <row r="338" spans="1:7" s="86" customFormat="1" ht="11.25">
      <c r="A338" s="62" t="s">
        <v>336</v>
      </c>
      <c r="B338" s="62" t="s">
        <v>341</v>
      </c>
      <c r="C338" s="62"/>
      <c r="D338" s="63" t="s">
        <v>342</v>
      </c>
      <c r="E338" s="64">
        <v>3019.2</v>
      </c>
      <c r="F338" s="64">
        <v>0</v>
      </c>
      <c r="G338" s="64">
        <v>3019.2</v>
      </c>
    </row>
    <row r="339" spans="1:7" s="86" customFormat="1" ht="11.25">
      <c r="A339" s="62" t="s">
        <v>336</v>
      </c>
      <c r="B339" s="62" t="s">
        <v>341</v>
      </c>
      <c r="C339" s="62" t="s">
        <v>90</v>
      </c>
      <c r="D339" s="63" t="s">
        <v>91</v>
      </c>
      <c r="E339" s="64">
        <v>3019.2</v>
      </c>
      <c r="F339" s="64">
        <v>0</v>
      </c>
      <c r="G339" s="64">
        <v>3019.2</v>
      </c>
    </row>
    <row r="340" spans="1:7" s="86" customFormat="1" ht="11.25">
      <c r="A340" s="62" t="s">
        <v>336</v>
      </c>
      <c r="B340" s="62" t="s">
        <v>341</v>
      </c>
      <c r="C340" s="62" t="s">
        <v>92</v>
      </c>
      <c r="D340" s="63" t="s">
        <v>93</v>
      </c>
      <c r="E340" s="64">
        <v>3019.2</v>
      </c>
      <c r="F340" s="64"/>
      <c r="G340" s="67">
        <v>3019.2</v>
      </c>
    </row>
    <row r="341" spans="1:7" s="96" customFormat="1" ht="11.25">
      <c r="A341" s="62" t="s">
        <v>336</v>
      </c>
      <c r="B341" s="62" t="s">
        <v>343</v>
      </c>
      <c r="C341" s="62"/>
      <c r="D341" s="63" t="s">
        <v>344</v>
      </c>
      <c r="E341" s="64">
        <v>183.9</v>
      </c>
      <c r="F341" s="64">
        <v>0</v>
      </c>
      <c r="G341" s="64">
        <v>183.9</v>
      </c>
    </row>
    <row r="342" spans="1:7" s="96" customFormat="1" ht="11.25">
      <c r="A342" s="62" t="s">
        <v>336</v>
      </c>
      <c r="B342" s="62" t="s">
        <v>343</v>
      </c>
      <c r="C342" s="62" t="s">
        <v>90</v>
      </c>
      <c r="D342" s="63" t="s">
        <v>91</v>
      </c>
      <c r="E342" s="64">
        <v>183.9</v>
      </c>
      <c r="F342" s="64">
        <v>0</v>
      </c>
      <c r="G342" s="64">
        <v>183.9</v>
      </c>
    </row>
    <row r="343" spans="1:7" s="96" customFormat="1" ht="11.25">
      <c r="A343" s="62" t="s">
        <v>336</v>
      </c>
      <c r="B343" s="62" t="s">
        <v>343</v>
      </c>
      <c r="C343" s="62" t="s">
        <v>92</v>
      </c>
      <c r="D343" s="63" t="s">
        <v>93</v>
      </c>
      <c r="E343" s="64">
        <v>183.9</v>
      </c>
      <c r="F343" s="64"/>
      <c r="G343" s="67">
        <v>183.9</v>
      </c>
    </row>
    <row r="344" spans="1:7" s="96" customFormat="1" ht="11.25">
      <c r="A344" s="62" t="s">
        <v>336</v>
      </c>
      <c r="B344" s="62" t="s">
        <v>345</v>
      </c>
      <c r="C344" s="62"/>
      <c r="D344" s="63" t="s">
        <v>346</v>
      </c>
      <c r="E344" s="64">
        <v>429.5</v>
      </c>
      <c r="F344" s="64">
        <v>0</v>
      </c>
      <c r="G344" s="64">
        <v>429.5</v>
      </c>
    </row>
    <row r="345" spans="1:7" s="96" customFormat="1" ht="11.25">
      <c r="A345" s="62" t="s">
        <v>336</v>
      </c>
      <c r="B345" s="62" t="s">
        <v>345</v>
      </c>
      <c r="C345" s="62" t="s">
        <v>90</v>
      </c>
      <c r="D345" s="63" t="s">
        <v>91</v>
      </c>
      <c r="E345" s="64">
        <v>429.5</v>
      </c>
      <c r="F345" s="64">
        <v>0</v>
      </c>
      <c r="G345" s="64">
        <v>429.5</v>
      </c>
    </row>
    <row r="346" spans="1:7" s="96" customFormat="1" ht="11.25">
      <c r="A346" s="62" t="s">
        <v>336</v>
      </c>
      <c r="B346" s="62" t="s">
        <v>345</v>
      </c>
      <c r="C346" s="62" t="s">
        <v>92</v>
      </c>
      <c r="D346" s="63" t="s">
        <v>93</v>
      </c>
      <c r="E346" s="64">
        <v>429.5</v>
      </c>
      <c r="F346" s="64"/>
      <c r="G346" s="67">
        <v>429.5</v>
      </c>
    </row>
    <row r="347" spans="1:7" s="96" customFormat="1" ht="22.5">
      <c r="A347" s="56" t="s">
        <v>336</v>
      </c>
      <c r="B347" s="56" t="s">
        <v>173</v>
      </c>
      <c r="C347" s="56"/>
      <c r="D347" s="57" t="s">
        <v>262</v>
      </c>
      <c r="E347" s="58">
        <v>101342.7</v>
      </c>
      <c r="F347" s="58">
        <v>0</v>
      </c>
      <c r="G347" s="58">
        <v>101342.7</v>
      </c>
    </row>
    <row r="348" spans="1:7" s="96" customFormat="1" ht="11.25">
      <c r="A348" s="59" t="s">
        <v>336</v>
      </c>
      <c r="B348" s="59" t="s">
        <v>347</v>
      </c>
      <c r="C348" s="59"/>
      <c r="D348" s="60" t="s">
        <v>145</v>
      </c>
      <c r="E348" s="61">
        <v>95832.7</v>
      </c>
      <c r="F348" s="61">
        <v>0</v>
      </c>
      <c r="G348" s="61">
        <v>95832.7</v>
      </c>
    </row>
    <row r="349" spans="1:7" s="96" customFormat="1" ht="22.5">
      <c r="A349" s="62" t="s">
        <v>336</v>
      </c>
      <c r="B349" s="62" t="s">
        <v>347</v>
      </c>
      <c r="C349" s="62" t="s">
        <v>146</v>
      </c>
      <c r="D349" s="63" t="s">
        <v>147</v>
      </c>
      <c r="E349" s="64">
        <v>95832.7</v>
      </c>
      <c r="F349" s="64">
        <v>0</v>
      </c>
      <c r="G349" s="64">
        <v>95832.7</v>
      </c>
    </row>
    <row r="350" spans="1:7" s="96" customFormat="1" ht="11.25">
      <c r="A350" s="62" t="s">
        <v>336</v>
      </c>
      <c r="B350" s="62" t="s">
        <v>347</v>
      </c>
      <c r="C350" s="62" t="s">
        <v>148</v>
      </c>
      <c r="D350" s="63" t="s">
        <v>149</v>
      </c>
      <c r="E350" s="64">
        <v>95832.7</v>
      </c>
      <c r="F350" s="64"/>
      <c r="G350" s="67">
        <v>95832.7</v>
      </c>
    </row>
    <row r="351" spans="1:7" s="96" customFormat="1" ht="11.25">
      <c r="A351" s="59" t="s">
        <v>336</v>
      </c>
      <c r="B351" s="59" t="s">
        <v>348</v>
      </c>
      <c r="C351" s="59"/>
      <c r="D351" s="60" t="s">
        <v>349</v>
      </c>
      <c r="E351" s="61">
        <v>5510</v>
      </c>
      <c r="F351" s="61">
        <v>0</v>
      </c>
      <c r="G351" s="61">
        <v>5510</v>
      </c>
    </row>
    <row r="352" spans="1:7" s="75" customFormat="1" ht="11.25">
      <c r="A352" s="62" t="s">
        <v>336</v>
      </c>
      <c r="B352" s="62" t="s">
        <v>348</v>
      </c>
      <c r="C352" s="62" t="s">
        <v>90</v>
      </c>
      <c r="D352" s="63" t="s">
        <v>91</v>
      </c>
      <c r="E352" s="64">
        <v>3990</v>
      </c>
      <c r="F352" s="64">
        <v>0</v>
      </c>
      <c r="G352" s="64">
        <v>3990</v>
      </c>
    </row>
    <row r="353" spans="1:7" s="75" customFormat="1" ht="11.25">
      <c r="A353" s="62" t="s">
        <v>336</v>
      </c>
      <c r="B353" s="62" t="s">
        <v>348</v>
      </c>
      <c r="C353" s="62" t="s">
        <v>92</v>
      </c>
      <c r="D353" s="63" t="s">
        <v>93</v>
      </c>
      <c r="E353" s="64">
        <v>3990</v>
      </c>
      <c r="F353" s="64"/>
      <c r="G353" s="67">
        <v>3990</v>
      </c>
    </row>
    <row r="354" spans="1:7" s="75" customFormat="1" ht="22.5">
      <c r="A354" s="62" t="s">
        <v>336</v>
      </c>
      <c r="B354" s="62" t="s">
        <v>348</v>
      </c>
      <c r="C354" s="62" t="s">
        <v>146</v>
      </c>
      <c r="D354" s="63" t="s">
        <v>147</v>
      </c>
      <c r="E354" s="64">
        <v>1520</v>
      </c>
      <c r="F354" s="64">
        <v>0</v>
      </c>
      <c r="G354" s="64">
        <v>1520</v>
      </c>
    </row>
    <row r="355" spans="1:7" s="75" customFormat="1" ht="11.25">
      <c r="A355" s="62" t="s">
        <v>336</v>
      </c>
      <c r="B355" s="62" t="s">
        <v>348</v>
      </c>
      <c r="C355" s="62" t="s">
        <v>148</v>
      </c>
      <c r="D355" s="63" t="s">
        <v>149</v>
      </c>
      <c r="E355" s="64">
        <v>1400</v>
      </c>
      <c r="F355" s="64"/>
      <c r="G355" s="67">
        <v>1400</v>
      </c>
    </row>
    <row r="356" spans="1:7" s="93" customFormat="1" ht="22.5">
      <c r="A356" s="62" t="s">
        <v>336</v>
      </c>
      <c r="B356" s="62" t="s">
        <v>348</v>
      </c>
      <c r="C356" s="62" t="s">
        <v>350</v>
      </c>
      <c r="D356" s="63" t="s">
        <v>351</v>
      </c>
      <c r="E356" s="64">
        <v>120</v>
      </c>
      <c r="F356" s="64"/>
      <c r="G356" s="67">
        <v>120</v>
      </c>
    </row>
    <row r="357" spans="1:7" s="93" customFormat="1" ht="22.5">
      <c r="A357" s="56" t="s">
        <v>336</v>
      </c>
      <c r="B357" s="56" t="s">
        <v>254</v>
      </c>
      <c r="C357" s="56"/>
      <c r="D357" s="57" t="s">
        <v>255</v>
      </c>
      <c r="E357" s="58">
        <v>32.4</v>
      </c>
      <c r="F357" s="58">
        <v>0</v>
      </c>
      <c r="G357" s="58">
        <v>32.4</v>
      </c>
    </row>
    <row r="358" spans="1:7" s="93" customFormat="1" ht="11.25">
      <c r="A358" s="59" t="s">
        <v>336</v>
      </c>
      <c r="B358" s="59" t="s">
        <v>352</v>
      </c>
      <c r="C358" s="59"/>
      <c r="D358" s="60" t="s">
        <v>353</v>
      </c>
      <c r="E358" s="61">
        <v>32.4</v>
      </c>
      <c r="F358" s="61">
        <v>0</v>
      </c>
      <c r="G358" s="61">
        <v>32.4</v>
      </c>
    </row>
    <row r="359" spans="1:7" s="93" customFormat="1" ht="11.25">
      <c r="A359" s="62" t="s">
        <v>336</v>
      </c>
      <c r="B359" s="62" t="s">
        <v>352</v>
      </c>
      <c r="C359" s="62" t="s">
        <v>94</v>
      </c>
      <c r="D359" s="63" t="s">
        <v>95</v>
      </c>
      <c r="E359" s="64">
        <v>32.4</v>
      </c>
      <c r="F359" s="64">
        <v>0</v>
      </c>
      <c r="G359" s="64">
        <v>32.4</v>
      </c>
    </row>
    <row r="360" spans="1:7" s="93" customFormat="1" ht="22.5">
      <c r="A360" s="62" t="s">
        <v>336</v>
      </c>
      <c r="B360" s="62" t="s">
        <v>352</v>
      </c>
      <c r="C360" s="62" t="s">
        <v>181</v>
      </c>
      <c r="D360" s="63" t="s">
        <v>182</v>
      </c>
      <c r="E360" s="64">
        <v>32.4</v>
      </c>
      <c r="F360" s="64"/>
      <c r="G360" s="67">
        <v>32.4</v>
      </c>
    </row>
    <row r="361" spans="1:7" s="75" customFormat="1" ht="11.25">
      <c r="A361" s="53" t="s">
        <v>354</v>
      </c>
      <c r="B361" s="53"/>
      <c r="C361" s="53"/>
      <c r="D361" s="91" t="s">
        <v>355</v>
      </c>
      <c r="E361" s="55">
        <v>13013.2</v>
      </c>
      <c r="F361" s="55">
        <v>0</v>
      </c>
      <c r="G361" s="55">
        <v>13013.2</v>
      </c>
    </row>
    <row r="362" spans="1:7" s="75" customFormat="1" ht="22.5">
      <c r="A362" s="56" t="s">
        <v>354</v>
      </c>
      <c r="B362" s="56" t="s">
        <v>356</v>
      </c>
      <c r="C362" s="56"/>
      <c r="D362" s="57" t="s">
        <v>357</v>
      </c>
      <c r="E362" s="58">
        <v>13013.2</v>
      </c>
      <c r="F362" s="58">
        <v>0</v>
      </c>
      <c r="G362" s="58">
        <v>13013.2</v>
      </c>
    </row>
    <row r="363" spans="1:7" s="75" customFormat="1" ht="33.75">
      <c r="A363" s="59" t="s">
        <v>354</v>
      </c>
      <c r="B363" s="59" t="s">
        <v>358</v>
      </c>
      <c r="C363" s="59"/>
      <c r="D363" s="60" t="s">
        <v>359</v>
      </c>
      <c r="E363" s="61">
        <v>5</v>
      </c>
      <c r="F363" s="61">
        <v>0</v>
      </c>
      <c r="G363" s="61">
        <v>5</v>
      </c>
    </row>
    <row r="364" spans="1:7" s="75" customFormat="1" ht="11.25">
      <c r="A364" s="62" t="s">
        <v>354</v>
      </c>
      <c r="B364" s="62" t="s">
        <v>358</v>
      </c>
      <c r="C364" s="62" t="s">
        <v>90</v>
      </c>
      <c r="D364" s="63" t="s">
        <v>91</v>
      </c>
      <c r="E364" s="64">
        <v>5</v>
      </c>
      <c r="F364" s="64">
        <v>0</v>
      </c>
      <c r="G364" s="64">
        <v>5</v>
      </c>
    </row>
    <row r="365" spans="1:7" s="75" customFormat="1" ht="11.25">
      <c r="A365" s="62" t="s">
        <v>354</v>
      </c>
      <c r="B365" s="62" t="s">
        <v>358</v>
      </c>
      <c r="C365" s="62" t="s">
        <v>92</v>
      </c>
      <c r="D365" s="63" t="s">
        <v>93</v>
      </c>
      <c r="E365" s="64">
        <v>5</v>
      </c>
      <c r="F365" s="64"/>
      <c r="G365" s="67">
        <v>5</v>
      </c>
    </row>
    <row r="366" spans="1:7" s="75" customFormat="1" ht="11.25">
      <c r="A366" s="59" t="s">
        <v>354</v>
      </c>
      <c r="B366" s="59" t="s">
        <v>360</v>
      </c>
      <c r="C366" s="59"/>
      <c r="D366" s="60" t="s">
        <v>78</v>
      </c>
      <c r="E366" s="61">
        <v>13008.2</v>
      </c>
      <c r="F366" s="61">
        <v>0</v>
      </c>
      <c r="G366" s="61">
        <v>13008.2</v>
      </c>
    </row>
    <row r="367" spans="1:7" s="75" customFormat="1" ht="33.75">
      <c r="A367" s="62" t="s">
        <v>354</v>
      </c>
      <c r="B367" s="62" t="s">
        <v>360</v>
      </c>
      <c r="C367" s="62" t="s">
        <v>79</v>
      </c>
      <c r="D367" s="63" t="s">
        <v>80</v>
      </c>
      <c r="E367" s="64">
        <v>12596.3</v>
      </c>
      <c r="F367" s="64">
        <v>0</v>
      </c>
      <c r="G367" s="64">
        <v>12596.3</v>
      </c>
    </row>
    <row r="368" spans="1:7" s="75" customFormat="1" ht="11.25">
      <c r="A368" s="62" t="s">
        <v>354</v>
      </c>
      <c r="B368" s="62" t="s">
        <v>360</v>
      </c>
      <c r="C368" s="62" t="s">
        <v>81</v>
      </c>
      <c r="D368" s="63" t="s">
        <v>82</v>
      </c>
      <c r="E368" s="64">
        <v>12596.3</v>
      </c>
      <c r="F368" s="64"/>
      <c r="G368" s="67">
        <v>12596.3</v>
      </c>
    </row>
    <row r="369" spans="1:7" s="75" customFormat="1" ht="11.25">
      <c r="A369" s="62" t="s">
        <v>354</v>
      </c>
      <c r="B369" s="62" t="s">
        <v>360</v>
      </c>
      <c r="C369" s="62" t="s">
        <v>90</v>
      </c>
      <c r="D369" s="63" t="s">
        <v>91</v>
      </c>
      <c r="E369" s="64">
        <v>409</v>
      </c>
      <c r="F369" s="64">
        <v>0</v>
      </c>
      <c r="G369" s="64">
        <v>409</v>
      </c>
    </row>
    <row r="370" spans="1:7" s="75" customFormat="1" ht="11.25">
      <c r="A370" s="62" t="s">
        <v>354</v>
      </c>
      <c r="B370" s="62" t="s">
        <v>360</v>
      </c>
      <c r="C370" s="62" t="s">
        <v>92</v>
      </c>
      <c r="D370" s="63" t="s">
        <v>93</v>
      </c>
      <c r="E370" s="64">
        <v>409</v>
      </c>
      <c r="F370" s="64"/>
      <c r="G370" s="67">
        <v>409</v>
      </c>
    </row>
    <row r="371" spans="1:7" s="75" customFormat="1" ht="11.25">
      <c r="A371" s="62" t="s">
        <v>354</v>
      </c>
      <c r="B371" s="62" t="s">
        <v>360</v>
      </c>
      <c r="C371" s="62" t="s">
        <v>94</v>
      </c>
      <c r="D371" s="63" t="s">
        <v>95</v>
      </c>
      <c r="E371" s="64">
        <v>2.9</v>
      </c>
      <c r="F371" s="64">
        <v>0</v>
      </c>
      <c r="G371" s="64">
        <v>2.9</v>
      </c>
    </row>
    <row r="372" spans="1:7" s="75" customFormat="1" ht="11.25">
      <c r="A372" s="62" t="s">
        <v>354</v>
      </c>
      <c r="B372" s="62" t="s">
        <v>360</v>
      </c>
      <c r="C372" s="62" t="s">
        <v>96</v>
      </c>
      <c r="D372" s="63" t="s">
        <v>97</v>
      </c>
      <c r="E372" s="64">
        <v>2.9</v>
      </c>
      <c r="F372" s="64"/>
      <c r="G372" s="67">
        <v>2.9</v>
      </c>
    </row>
    <row r="373" spans="1:7" ht="11.25">
      <c r="A373" s="50" t="s">
        <v>361</v>
      </c>
      <c r="B373" s="50"/>
      <c r="C373" s="50"/>
      <c r="D373" s="51" t="s">
        <v>362</v>
      </c>
      <c r="E373" s="52">
        <v>983367.6</v>
      </c>
      <c r="F373" s="52">
        <v>5914.5</v>
      </c>
      <c r="G373" s="52">
        <v>989282.1</v>
      </c>
    </row>
    <row r="374" spans="1:7" ht="11.25">
      <c r="A374" s="53" t="s">
        <v>363</v>
      </c>
      <c r="B374" s="53"/>
      <c r="C374" s="53"/>
      <c r="D374" s="54" t="s">
        <v>364</v>
      </c>
      <c r="E374" s="55">
        <v>450814.4</v>
      </c>
      <c r="F374" s="55">
        <v>5914.5</v>
      </c>
      <c r="G374" s="55">
        <v>456728.9</v>
      </c>
    </row>
    <row r="375" spans="1:7" ht="22.5">
      <c r="A375" s="56" t="s">
        <v>363</v>
      </c>
      <c r="B375" s="56" t="s">
        <v>365</v>
      </c>
      <c r="C375" s="56"/>
      <c r="D375" s="57" t="s">
        <v>366</v>
      </c>
      <c r="E375" s="58">
        <v>402297.4</v>
      </c>
      <c r="F375" s="58">
        <v>5914.5</v>
      </c>
      <c r="G375" s="58">
        <v>408211.9</v>
      </c>
    </row>
    <row r="376" spans="1:7" ht="11.25">
      <c r="A376" s="59" t="s">
        <v>363</v>
      </c>
      <c r="B376" s="59" t="s">
        <v>367</v>
      </c>
      <c r="C376" s="59"/>
      <c r="D376" s="60" t="s">
        <v>368</v>
      </c>
      <c r="E376" s="61">
        <v>274236.4</v>
      </c>
      <c r="F376" s="61">
        <v>5115.3</v>
      </c>
      <c r="G376" s="61">
        <v>279351.7</v>
      </c>
    </row>
    <row r="377" spans="1:7" ht="22.5">
      <c r="A377" s="62" t="s">
        <v>363</v>
      </c>
      <c r="B377" s="62" t="s">
        <v>367</v>
      </c>
      <c r="C377" s="62" t="s">
        <v>146</v>
      </c>
      <c r="D377" s="63" t="s">
        <v>147</v>
      </c>
      <c r="E377" s="64">
        <v>274236.4</v>
      </c>
      <c r="F377" s="64">
        <v>5115.3</v>
      </c>
      <c r="G377" s="64">
        <v>279351.7</v>
      </c>
    </row>
    <row r="378" spans="1:7" ht="11.25">
      <c r="A378" s="62" t="s">
        <v>363</v>
      </c>
      <c r="B378" s="62" t="s">
        <v>367</v>
      </c>
      <c r="C378" s="62" t="s">
        <v>148</v>
      </c>
      <c r="D378" s="63" t="s">
        <v>149</v>
      </c>
      <c r="E378" s="64">
        <v>274236.4</v>
      </c>
      <c r="F378" s="64">
        <v>5115.3</v>
      </c>
      <c r="G378" s="67">
        <v>279351.7</v>
      </c>
    </row>
    <row r="379" spans="1:7" ht="11.25">
      <c r="A379" s="59" t="s">
        <v>363</v>
      </c>
      <c r="B379" s="59" t="s">
        <v>369</v>
      </c>
      <c r="C379" s="59"/>
      <c r="D379" s="60" t="s">
        <v>145</v>
      </c>
      <c r="E379" s="61">
        <v>113382.6</v>
      </c>
      <c r="F379" s="61">
        <v>0</v>
      </c>
      <c r="G379" s="61">
        <v>113382.6</v>
      </c>
    </row>
    <row r="380" spans="1:7" ht="22.5">
      <c r="A380" s="62" t="s">
        <v>363</v>
      </c>
      <c r="B380" s="62" t="s">
        <v>369</v>
      </c>
      <c r="C380" s="62" t="s">
        <v>146</v>
      </c>
      <c r="D380" s="63" t="s">
        <v>147</v>
      </c>
      <c r="E380" s="64">
        <v>113382.6</v>
      </c>
      <c r="F380" s="64">
        <v>0</v>
      </c>
      <c r="G380" s="64">
        <v>113382.6</v>
      </c>
    </row>
    <row r="381" spans="1:7" ht="11.25">
      <c r="A381" s="62" t="s">
        <v>363</v>
      </c>
      <c r="B381" s="62" t="s">
        <v>369</v>
      </c>
      <c r="C381" s="62" t="s">
        <v>148</v>
      </c>
      <c r="D381" s="63" t="s">
        <v>149</v>
      </c>
      <c r="E381" s="64">
        <v>113382.6</v>
      </c>
      <c r="F381" s="64"/>
      <c r="G381" s="67">
        <v>113382.6</v>
      </c>
    </row>
    <row r="382" spans="1:7" ht="11.25">
      <c r="A382" s="59" t="s">
        <v>363</v>
      </c>
      <c r="B382" s="59" t="s">
        <v>370</v>
      </c>
      <c r="C382" s="59"/>
      <c r="D382" s="60" t="s">
        <v>151</v>
      </c>
      <c r="E382" s="61">
        <v>14628.4</v>
      </c>
      <c r="F382" s="61">
        <v>799.2</v>
      </c>
      <c r="G382" s="61">
        <v>15427.6</v>
      </c>
    </row>
    <row r="383" spans="1:7" ht="22.5">
      <c r="A383" s="62" t="s">
        <v>363</v>
      </c>
      <c r="B383" s="62" t="s">
        <v>370</v>
      </c>
      <c r="C383" s="62" t="s">
        <v>146</v>
      </c>
      <c r="D383" s="63" t="s">
        <v>147</v>
      </c>
      <c r="E383" s="64">
        <v>14628.4</v>
      </c>
      <c r="F383" s="64">
        <v>799.2</v>
      </c>
      <c r="G383" s="64">
        <v>15427.6</v>
      </c>
    </row>
    <row r="384" spans="1:7" ht="11.25">
      <c r="A384" s="62" t="s">
        <v>363</v>
      </c>
      <c r="B384" s="62" t="s">
        <v>370</v>
      </c>
      <c r="C384" s="62" t="s">
        <v>148</v>
      </c>
      <c r="D384" s="63" t="s">
        <v>149</v>
      </c>
      <c r="E384" s="64">
        <v>14628.4</v>
      </c>
      <c r="F384" s="64">
        <v>799.2</v>
      </c>
      <c r="G384" s="67">
        <v>15427.6</v>
      </c>
    </row>
    <row r="385" spans="1:7" ht="11.25">
      <c r="A385" s="59" t="s">
        <v>363</v>
      </c>
      <c r="B385" s="59" t="s">
        <v>371</v>
      </c>
      <c r="C385" s="59"/>
      <c r="D385" s="60" t="s">
        <v>372</v>
      </c>
      <c r="E385" s="61">
        <v>50</v>
      </c>
      <c r="F385" s="61">
        <v>0</v>
      </c>
      <c r="G385" s="61">
        <v>50</v>
      </c>
    </row>
    <row r="386" spans="1:7" ht="22.5">
      <c r="A386" s="62" t="s">
        <v>363</v>
      </c>
      <c r="B386" s="62" t="s">
        <v>371</v>
      </c>
      <c r="C386" s="62" t="s">
        <v>146</v>
      </c>
      <c r="D386" s="63" t="s">
        <v>147</v>
      </c>
      <c r="E386" s="64">
        <v>50</v>
      </c>
      <c r="F386" s="64">
        <v>0</v>
      </c>
      <c r="G386" s="64">
        <v>50</v>
      </c>
    </row>
    <row r="387" spans="1:7" ht="11.25">
      <c r="A387" s="62" t="s">
        <v>363</v>
      </c>
      <c r="B387" s="62" t="s">
        <v>371</v>
      </c>
      <c r="C387" s="62" t="s">
        <v>148</v>
      </c>
      <c r="D387" s="63" t="s">
        <v>149</v>
      </c>
      <c r="E387" s="64">
        <v>50</v>
      </c>
      <c r="F387" s="64"/>
      <c r="G387" s="67">
        <v>50</v>
      </c>
    </row>
    <row r="388" spans="1:7" ht="33.75">
      <c r="A388" s="56" t="s">
        <v>363</v>
      </c>
      <c r="B388" s="56" t="s">
        <v>228</v>
      </c>
      <c r="C388" s="56"/>
      <c r="D388" s="57" t="s">
        <v>229</v>
      </c>
      <c r="E388" s="58">
        <v>449</v>
      </c>
      <c r="F388" s="58">
        <v>0</v>
      </c>
      <c r="G388" s="58">
        <v>449</v>
      </c>
    </row>
    <row r="389" spans="1:7" ht="11.25">
      <c r="A389" s="59" t="s">
        <v>363</v>
      </c>
      <c r="B389" s="59" t="s">
        <v>236</v>
      </c>
      <c r="C389" s="59"/>
      <c r="D389" s="60" t="s">
        <v>237</v>
      </c>
      <c r="E389" s="61">
        <v>449</v>
      </c>
      <c r="F389" s="61">
        <v>0</v>
      </c>
      <c r="G389" s="61">
        <v>449</v>
      </c>
    </row>
    <row r="390" spans="1:7" ht="22.5">
      <c r="A390" s="62" t="s">
        <v>363</v>
      </c>
      <c r="B390" s="62" t="s">
        <v>236</v>
      </c>
      <c r="C390" s="62" t="s">
        <v>146</v>
      </c>
      <c r="D390" s="63" t="s">
        <v>147</v>
      </c>
      <c r="E390" s="64">
        <v>449</v>
      </c>
      <c r="F390" s="64">
        <v>0</v>
      </c>
      <c r="G390" s="64">
        <v>449</v>
      </c>
    </row>
    <row r="391" spans="1:7" ht="11.25">
      <c r="A391" s="62" t="s">
        <v>363</v>
      </c>
      <c r="B391" s="62" t="s">
        <v>236</v>
      </c>
      <c r="C391" s="62" t="s">
        <v>148</v>
      </c>
      <c r="D391" s="63" t="s">
        <v>149</v>
      </c>
      <c r="E391" s="64">
        <v>449</v>
      </c>
      <c r="F391" s="64"/>
      <c r="G391" s="67">
        <v>449</v>
      </c>
    </row>
    <row r="392" spans="1:7" ht="22.5">
      <c r="A392" s="56" t="s">
        <v>363</v>
      </c>
      <c r="B392" s="56" t="s">
        <v>373</v>
      </c>
      <c r="C392" s="56"/>
      <c r="D392" s="110" t="s">
        <v>374</v>
      </c>
      <c r="E392" s="58">
        <v>21</v>
      </c>
      <c r="F392" s="58">
        <v>0</v>
      </c>
      <c r="G392" s="58">
        <v>21</v>
      </c>
    </row>
    <row r="393" spans="1:7" ht="11.25">
      <c r="A393" s="59" t="s">
        <v>363</v>
      </c>
      <c r="B393" s="59" t="s">
        <v>375</v>
      </c>
      <c r="C393" s="59"/>
      <c r="D393" s="76" t="s">
        <v>376</v>
      </c>
      <c r="E393" s="61">
        <v>21</v>
      </c>
      <c r="F393" s="61">
        <v>0</v>
      </c>
      <c r="G393" s="61">
        <v>21</v>
      </c>
    </row>
    <row r="394" spans="1:7" ht="22.5">
      <c r="A394" s="62" t="s">
        <v>363</v>
      </c>
      <c r="B394" s="62" t="s">
        <v>375</v>
      </c>
      <c r="C394" s="62" t="s">
        <v>146</v>
      </c>
      <c r="D394" s="77" t="s">
        <v>147</v>
      </c>
      <c r="E394" s="64">
        <v>21</v>
      </c>
      <c r="F394" s="64">
        <v>0</v>
      </c>
      <c r="G394" s="64">
        <v>21</v>
      </c>
    </row>
    <row r="395" spans="1:7" ht="11.25">
      <c r="A395" s="62" t="s">
        <v>363</v>
      </c>
      <c r="B395" s="62" t="s">
        <v>375</v>
      </c>
      <c r="C395" s="62" t="s">
        <v>148</v>
      </c>
      <c r="D395" s="77" t="s">
        <v>149</v>
      </c>
      <c r="E395" s="64">
        <v>21</v>
      </c>
      <c r="F395" s="64"/>
      <c r="G395" s="67">
        <v>21</v>
      </c>
    </row>
    <row r="396" spans="1:7" s="68" customFormat="1" ht="22.5">
      <c r="A396" s="56" t="s">
        <v>363</v>
      </c>
      <c r="B396" s="56" t="s">
        <v>269</v>
      </c>
      <c r="C396" s="56"/>
      <c r="D396" s="57" t="s">
        <v>270</v>
      </c>
      <c r="E396" s="58">
        <v>48047</v>
      </c>
      <c r="F396" s="58">
        <v>0</v>
      </c>
      <c r="G396" s="58">
        <v>48047</v>
      </c>
    </row>
    <row r="397" spans="1:7" s="68" customFormat="1" ht="22.5">
      <c r="A397" s="59" t="s">
        <v>363</v>
      </c>
      <c r="B397" s="59" t="s">
        <v>322</v>
      </c>
      <c r="C397" s="59"/>
      <c r="D397" s="60" t="s">
        <v>323</v>
      </c>
      <c r="E397" s="61">
        <v>40000</v>
      </c>
      <c r="F397" s="61">
        <v>0</v>
      </c>
      <c r="G397" s="61">
        <v>40000</v>
      </c>
    </row>
    <row r="398" spans="1:7" s="68" customFormat="1" ht="22.5">
      <c r="A398" s="65" t="s">
        <v>363</v>
      </c>
      <c r="B398" s="65" t="s">
        <v>322</v>
      </c>
      <c r="C398" s="65" t="s">
        <v>191</v>
      </c>
      <c r="D398" s="69" t="s">
        <v>192</v>
      </c>
      <c r="E398" s="67">
        <v>40000</v>
      </c>
      <c r="F398" s="67">
        <v>0</v>
      </c>
      <c r="G398" s="67">
        <v>40000</v>
      </c>
    </row>
    <row r="399" spans="1:7" s="68" customFormat="1" ht="11.25">
      <c r="A399" s="65" t="s">
        <v>377</v>
      </c>
      <c r="B399" s="65" t="s">
        <v>322</v>
      </c>
      <c r="C399" s="65" t="s">
        <v>193</v>
      </c>
      <c r="D399" s="69" t="s">
        <v>273</v>
      </c>
      <c r="E399" s="67">
        <v>40000</v>
      </c>
      <c r="F399" s="67"/>
      <c r="G399" s="67">
        <v>40000</v>
      </c>
    </row>
    <row r="400" spans="1:7" s="68" customFormat="1" ht="22.5">
      <c r="A400" s="59" t="s">
        <v>377</v>
      </c>
      <c r="B400" s="59" t="s">
        <v>378</v>
      </c>
      <c r="C400" s="59"/>
      <c r="D400" s="60" t="s">
        <v>379</v>
      </c>
      <c r="E400" s="61">
        <v>8047</v>
      </c>
      <c r="F400" s="61">
        <v>0</v>
      </c>
      <c r="G400" s="61">
        <v>8047</v>
      </c>
    </row>
    <row r="401" spans="1:7" s="68" customFormat="1" ht="22.5">
      <c r="A401" s="65" t="s">
        <v>377</v>
      </c>
      <c r="B401" s="65" t="s">
        <v>378</v>
      </c>
      <c r="C401" s="65" t="s">
        <v>191</v>
      </c>
      <c r="D401" s="69" t="s">
        <v>192</v>
      </c>
      <c r="E401" s="67">
        <v>8047</v>
      </c>
      <c r="F401" s="67">
        <v>0</v>
      </c>
      <c r="G401" s="67">
        <v>8047</v>
      </c>
    </row>
    <row r="402" spans="1:7" s="68" customFormat="1" ht="11.25">
      <c r="A402" s="65" t="s">
        <v>363</v>
      </c>
      <c r="B402" s="65" t="s">
        <v>378</v>
      </c>
      <c r="C402" s="65" t="s">
        <v>193</v>
      </c>
      <c r="D402" s="69" t="s">
        <v>273</v>
      </c>
      <c r="E402" s="67">
        <v>8047</v>
      </c>
      <c r="F402" s="67"/>
      <c r="G402" s="67">
        <v>8047</v>
      </c>
    </row>
    <row r="403" spans="1:7" ht="11.25">
      <c r="A403" s="53" t="s">
        <v>380</v>
      </c>
      <c r="B403" s="53"/>
      <c r="C403" s="53"/>
      <c r="D403" s="54" t="s">
        <v>381</v>
      </c>
      <c r="E403" s="55">
        <v>488085.3</v>
      </c>
      <c r="F403" s="55">
        <v>0</v>
      </c>
      <c r="G403" s="55">
        <v>488085.3</v>
      </c>
    </row>
    <row r="404" spans="1:7" ht="22.5">
      <c r="A404" s="56" t="s">
        <v>380</v>
      </c>
      <c r="B404" s="56" t="s">
        <v>365</v>
      </c>
      <c r="C404" s="56"/>
      <c r="D404" s="57" t="s">
        <v>366</v>
      </c>
      <c r="E404" s="58">
        <v>420050.6</v>
      </c>
      <c r="F404" s="58">
        <v>0</v>
      </c>
      <c r="G404" s="58">
        <v>420050.6</v>
      </c>
    </row>
    <row r="405" spans="1:7" ht="11.25">
      <c r="A405" s="59" t="s">
        <v>380</v>
      </c>
      <c r="B405" s="59" t="s">
        <v>367</v>
      </c>
      <c r="C405" s="59"/>
      <c r="D405" s="60" t="s">
        <v>368</v>
      </c>
      <c r="E405" s="61">
        <v>305720.4</v>
      </c>
      <c r="F405" s="61">
        <v>0</v>
      </c>
      <c r="G405" s="61">
        <v>305720.4</v>
      </c>
    </row>
    <row r="406" spans="1:7" ht="22.5">
      <c r="A406" s="62" t="s">
        <v>380</v>
      </c>
      <c r="B406" s="62" t="s">
        <v>367</v>
      </c>
      <c r="C406" s="62" t="s">
        <v>146</v>
      </c>
      <c r="D406" s="63" t="s">
        <v>147</v>
      </c>
      <c r="E406" s="64">
        <v>305720.4</v>
      </c>
      <c r="F406" s="64">
        <v>0</v>
      </c>
      <c r="G406" s="64">
        <v>305720.4</v>
      </c>
    </row>
    <row r="407" spans="1:7" ht="11.25">
      <c r="A407" s="62" t="s">
        <v>380</v>
      </c>
      <c r="B407" s="62" t="s">
        <v>367</v>
      </c>
      <c r="C407" s="62" t="s">
        <v>148</v>
      </c>
      <c r="D407" s="63" t="s">
        <v>149</v>
      </c>
      <c r="E407" s="64">
        <v>293535.5</v>
      </c>
      <c r="F407" s="64"/>
      <c r="G407" s="67">
        <v>293535.5</v>
      </c>
    </row>
    <row r="408" spans="1:7" ht="22.5">
      <c r="A408" s="62" t="s">
        <v>380</v>
      </c>
      <c r="B408" s="62" t="s">
        <v>367</v>
      </c>
      <c r="C408" s="62" t="s">
        <v>350</v>
      </c>
      <c r="D408" s="63" t="s">
        <v>351</v>
      </c>
      <c r="E408" s="64">
        <v>12184.9</v>
      </c>
      <c r="F408" s="64"/>
      <c r="G408" s="67">
        <v>12184.9</v>
      </c>
    </row>
    <row r="409" spans="1:7" ht="11.25">
      <c r="A409" s="59" t="s">
        <v>380</v>
      </c>
      <c r="B409" s="59" t="s">
        <v>369</v>
      </c>
      <c r="C409" s="59"/>
      <c r="D409" s="60" t="s">
        <v>145</v>
      </c>
      <c r="E409" s="61">
        <v>93864.4</v>
      </c>
      <c r="F409" s="61">
        <v>0</v>
      </c>
      <c r="G409" s="61">
        <v>93864.4</v>
      </c>
    </row>
    <row r="410" spans="1:7" ht="15" customHeight="1">
      <c r="A410" s="62" t="s">
        <v>380</v>
      </c>
      <c r="B410" s="62" t="s">
        <v>369</v>
      </c>
      <c r="C410" s="62" t="s">
        <v>146</v>
      </c>
      <c r="D410" s="63" t="s">
        <v>147</v>
      </c>
      <c r="E410" s="64">
        <v>93864.4</v>
      </c>
      <c r="F410" s="64">
        <v>0</v>
      </c>
      <c r="G410" s="64">
        <v>93864.4</v>
      </c>
    </row>
    <row r="411" spans="1:7" ht="11.25">
      <c r="A411" s="62" t="s">
        <v>380</v>
      </c>
      <c r="B411" s="62" t="s">
        <v>369</v>
      </c>
      <c r="C411" s="62" t="s">
        <v>148</v>
      </c>
      <c r="D411" s="63" t="s">
        <v>149</v>
      </c>
      <c r="E411" s="64">
        <v>82586.8</v>
      </c>
      <c r="F411" s="64"/>
      <c r="G411" s="67">
        <v>82586.8</v>
      </c>
    </row>
    <row r="412" spans="1:7" ht="11.25">
      <c r="A412" s="62" t="s">
        <v>380</v>
      </c>
      <c r="B412" s="62" t="s">
        <v>369</v>
      </c>
      <c r="C412" s="62" t="s">
        <v>382</v>
      </c>
      <c r="D412" s="63" t="s">
        <v>383</v>
      </c>
      <c r="E412" s="64">
        <v>11277.6</v>
      </c>
      <c r="F412" s="64"/>
      <c r="G412" s="67">
        <v>11277.6</v>
      </c>
    </row>
    <row r="413" spans="1:7" ht="11.25">
      <c r="A413" s="59" t="s">
        <v>380</v>
      </c>
      <c r="B413" s="59" t="s">
        <v>370</v>
      </c>
      <c r="C413" s="59"/>
      <c r="D413" s="60" t="s">
        <v>151</v>
      </c>
      <c r="E413" s="61">
        <v>20189.8</v>
      </c>
      <c r="F413" s="61">
        <v>0</v>
      </c>
      <c r="G413" s="61">
        <v>20189.8</v>
      </c>
    </row>
    <row r="414" spans="1:7" ht="14.25" customHeight="1">
      <c r="A414" s="62" t="s">
        <v>380</v>
      </c>
      <c r="B414" s="62" t="s">
        <v>370</v>
      </c>
      <c r="C414" s="62" t="s">
        <v>146</v>
      </c>
      <c r="D414" s="63" t="s">
        <v>147</v>
      </c>
      <c r="E414" s="64">
        <v>20189.8</v>
      </c>
      <c r="F414" s="64">
        <v>0</v>
      </c>
      <c r="G414" s="64">
        <v>20189.8</v>
      </c>
    </row>
    <row r="415" spans="1:7" ht="11.25">
      <c r="A415" s="62" t="s">
        <v>380</v>
      </c>
      <c r="B415" s="62" t="s">
        <v>370</v>
      </c>
      <c r="C415" s="62" t="s">
        <v>148</v>
      </c>
      <c r="D415" s="63" t="s">
        <v>149</v>
      </c>
      <c r="E415" s="64">
        <v>20155.9</v>
      </c>
      <c r="F415" s="64"/>
      <c r="G415" s="67">
        <v>20155.9</v>
      </c>
    </row>
    <row r="416" spans="1:7" ht="11.25">
      <c r="A416" s="62" t="s">
        <v>380</v>
      </c>
      <c r="B416" s="62" t="s">
        <v>370</v>
      </c>
      <c r="C416" s="62" t="s">
        <v>382</v>
      </c>
      <c r="D416" s="63" t="s">
        <v>383</v>
      </c>
      <c r="E416" s="64">
        <v>33.9</v>
      </c>
      <c r="F416" s="64"/>
      <c r="G416" s="67">
        <v>33.9</v>
      </c>
    </row>
    <row r="417" spans="1:7" ht="11.25">
      <c r="A417" s="59" t="s">
        <v>380</v>
      </c>
      <c r="B417" s="59" t="s">
        <v>371</v>
      </c>
      <c r="C417" s="59"/>
      <c r="D417" s="60" t="s">
        <v>372</v>
      </c>
      <c r="E417" s="61">
        <v>276</v>
      </c>
      <c r="F417" s="61">
        <v>0</v>
      </c>
      <c r="G417" s="61">
        <v>276</v>
      </c>
    </row>
    <row r="418" spans="1:7" ht="22.5">
      <c r="A418" s="62" t="s">
        <v>380</v>
      </c>
      <c r="B418" s="62" t="s">
        <v>371</v>
      </c>
      <c r="C418" s="62" t="s">
        <v>146</v>
      </c>
      <c r="D418" s="63" t="s">
        <v>147</v>
      </c>
      <c r="E418" s="64">
        <v>276</v>
      </c>
      <c r="F418" s="64">
        <v>0</v>
      </c>
      <c r="G418" s="64">
        <v>276</v>
      </c>
    </row>
    <row r="419" spans="1:7" ht="11.25">
      <c r="A419" s="62" t="s">
        <v>380</v>
      </c>
      <c r="B419" s="62" t="s">
        <v>371</v>
      </c>
      <c r="C419" s="62" t="s">
        <v>148</v>
      </c>
      <c r="D419" s="63" t="s">
        <v>149</v>
      </c>
      <c r="E419" s="64">
        <v>266</v>
      </c>
      <c r="F419" s="64"/>
      <c r="G419" s="67">
        <v>266</v>
      </c>
    </row>
    <row r="420" spans="1:7" ht="11.25">
      <c r="A420" s="62" t="s">
        <v>380</v>
      </c>
      <c r="B420" s="62" t="s">
        <v>371</v>
      </c>
      <c r="C420" s="62" t="s">
        <v>382</v>
      </c>
      <c r="D420" s="63" t="s">
        <v>383</v>
      </c>
      <c r="E420" s="64">
        <v>10</v>
      </c>
      <c r="F420" s="64"/>
      <c r="G420" s="67">
        <v>10</v>
      </c>
    </row>
    <row r="421" spans="1:7" s="111" customFormat="1" ht="22.5">
      <c r="A421" s="56" t="s">
        <v>380</v>
      </c>
      <c r="B421" s="56" t="s">
        <v>142</v>
      </c>
      <c r="C421" s="56"/>
      <c r="D421" s="57" t="s">
        <v>143</v>
      </c>
      <c r="E421" s="58">
        <v>47818.8</v>
      </c>
      <c r="F421" s="58">
        <v>0</v>
      </c>
      <c r="G421" s="58">
        <v>47818.8</v>
      </c>
    </row>
    <row r="422" spans="1:7" s="111" customFormat="1" ht="11.25">
      <c r="A422" s="59" t="s">
        <v>380</v>
      </c>
      <c r="B422" s="59" t="s">
        <v>144</v>
      </c>
      <c r="C422" s="59"/>
      <c r="D422" s="60" t="s">
        <v>145</v>
      </c>
      <c r="E422" s="61">
        <v>47710.1</v>
      </c>
      <c r="F422" s="61">
        <v>0</v>
      </c>
      <c r="G422" s="61">
        <v>47710.1</v>
      </c>
    </row>
    <row r="423" spans="1:7" s="111" customFormat="1" ht="22.5">
      <c r="A423" s="83" t="s">
        <v>380</v>
      </c>
      <c r="B423" s="83" t="s">
        <v>144</v>
      </c>
      <c r="C423" s="83" t="s">
        <v>146</v>
      </c>
      <c r="D423" s="63" t="s">
        <v>147</v>
      </c>
      <c r="E423" s="64">
        <v>47710.1</v>
      </c>
      <c r="F423" s="64">
        <v>0</v>
      </c>
      <c r="G423" s="64">
        <v>47710.1</v>
      </c>
    </row>
    <row r="424" spans="1:7" s="111" customFormat="1" ht="11.25">
      <c r="A424" s="83" t="s">
        <v>380</v>
      </c>
      <c r="B424" s="83" t="s">
        <v>144</v>
      </c>
      <c r="C424" s="83" t="s">
        <v>148</v>
      </c>
      <c r="D424" s="63" t="s">
        <v>152</v>
      </c>
      <c r="E424" s="64">
        <v>47710.1</v>
      </c>
      <c r="F424" s="64"/>
      <c r="G424" s="67">
        <v>47710.1</v>
      </c>
    </row>
    <row r="425" spans="1:7" s="111" customFormat="1" ht="11.25">
      <c r="A425" s="59" t="s">
        <v>380</v>
      </c>
      <c r="B425" s="59" t="s">
        <v>150</v>
      </c>
      <c r="C425" s="59"/>
      <c r="D425" s="60" t="s">
        <v>151</v>
      </c>
      <c r="E425" s="61">
        <v>108.7</v>
      </c>
      <c r="F425" s="61">
        <v>0</v>
      </c>
      <c r="G425" s="61">
        <v>108.7</v>
      </c>
    </row>
    <row r="426" spans="1:7" s="111" customFormat="1" ht="22.5">
      <c r="A426" s="62" t="s">
        <v>380</v>
      </c>
      <c r="B426" s="62" t="s">
        <v>150</v>
      </c>
      <c r="C426" s="62" t="s">
        <v>146</v>
      </c>
      <c r="D426" s="63" t="s">
        <v>147</v>
      </c>
      <c r="E426" s="64">
        <v>108.7</v>
      </c>
      <c r="F426" s="64">
        <v>0</v>
      </c>
      <c r="G426" s="64">
        <v>108.7</v>
      </c>
    </row>
    <row r="427" spans="1:7" s="111" customFormat="1" ht="11.25">
      <c r="A427" s="62" t="s">
        <v>380</v>
      </c>
      <c r="B427" s="62" t="s">
        <v>150</v>
      </c>
      <c r="C427" s="62" t="s">
        <v>148</v>
      </c>
      <c r="D427" s="63" t="s">
        <v>152</v>
      </c>
      <c r="E427" s="64">
        <v>108.7</v>
      </c>
      <c r="F427" s="64"/>
      <c r="G427" s="67">
        <v>108.7</v>
      </c>
    </row>
    <row r="428" spans="1:7" s="111" customFormat="1" ht="22.5">
      <c r="A428" s="56" t="s">
        <v>380</v>
      </c>
      <c r="B428" s="56" t="s">
        <v>384</v>
      </c>
      <c r="C428" s="56"/>
      <c r="D428" s="57" t="s">
        <v>385</v>
      </c>
      <c r="E428" s="58">
        <v>19408.9</v>
      </c>
      <c r="F428" s="58">
        <v>0</v>
      </c>
      <c r="G428" s="58">
        <v>19408.9</v>
      </c>
    </row>
    <row r="429" spans="1:7" s="111" customFormat="1" ht="11.25">
      <c r="A429" s="59" t="s">
        <v>380</v>
      </c>
      <c r="B429" s="59" t="s">
        <v>386</v>
      </c>
      <c r="C429" s="59"/>
      <c r="D429" s="60" t="s">
        <v>145</v>
      </c>
      <c r="E429" s="61">
        <v>18987.3</v>
      </c>
      <c r="F429" s="61">
        <v>0</v>
      </c>
      <c r="G429" s="61">
        <v>18987.3</v>
      </c>
    </row>
    <row r="430" spans="1:7" s="111" customFormat="1" ht="22.5">
      <c r="A430" s="62" t="s">
        <v>380</v>
      </c>
      <c r="B430" s="62" t="s">
        <v>386</v>
      </c>
      <c r="C430" s="62" t="s">
        <v>146</v>
      </c>
      <c r="D430" s="63" t="s">
        <v>147</v>
      </c>
      <c r="E430" s="64">
        <v>18987.3</v>
      </c>
      <c r="F430" s="64">
        <v>0</v>
      </c>
      <c r="G430" s="64">
        <v>18987.3</v>
      </c>
    </row>
    <row r="431" spans="1:7" s="111" customFormat="1" ht="11.25">
      <c r="A431" s="62" t="s">
        <v>380</v>
      </c>
      <c r="B431" s="62" t="s">
        <v>386</v>
      </c>
      <c r="C431" s="62" t="s">
        <v>148</v>
      </c>
      <c r="D431" s="63" t="s">
        <v>152</v>
      </c>
      <c r="E431" s="64">
        <v>18987.3</v>
      </c>
      <c r="F431" s="64"/>
      <c r="G431" s="67">
        <v>18987.3</v>
      </c>
    </row>
    <row r="432" spans="1:7" s="111" customFormat="1" ht="11.25">
      <c r="A432" s="59" t="s">
        <v>380</v>
      </c>
      <c r="B432" s="59" t="s">
        <v>387</v>
      </c>
      <c r="C432" s="59"/>
      <c r="D432" s="60" t="s">
        <v>151</v>
      </c>
      <c r="E432" s="61">
        <v>201.6</v>
      </c>
      <c r="F432" s="61">
        <v>0</v>
      </c>
      <c r="G432" s="61">
        <v>201.6</v>
      </c>
    </row>
    <row r="433" spans="1:7" s="111" customFormat="1" ht="22.5">
      <c r="A433" s="62" t="s">
        <v>380</v>
      </c>
      <c r="B433" s="62" t="s">
        <v>387</v>
      </c>
      <c r="C433" s="62" t="s">
        <v>146</v>
      </c>
      <c r="D433" s="63" t="s">
        <v>147</v>
      </c>
      <c r="E433" s="64">
        <v>201.6</v>
      </c>
      <c r="F433" s="64">
        <v>0</v>
      </c>
      <c r="G433" s="64">
        <v>201.6</v>
      </c>
    </row>
    <row r="434" spans="1:7" s="111" customFormat="1" ht="11.25">
      <c r="A434" s="62" t="s">
        <v>380</v>
      </c>
      <c r="B434" s="62" t="s">
        <v>387</v>
      </c>
      <c r="C434" s="62" t="s">
        <v>148</v>
      </c>
      <c r="D434" s="63" t="s">
        <v>152</v>
      </c>
      <c r="E434" s="64">
        <v>201.6</v>
      </c>
      <c r="F434" s="64"/>
      <c r="G434" s="67">
        <v>201.6</v>
      </c>
    </row>
    <row r="435" spans="1:7" s="111" customFormat="1" ht="11.25">
      <c r="A435" s="59" t="s">
        <v>380</v>
      </c>
      <c r="B435" s="59" t="s">
        <v>388</v>
      </c>
      <c r="C435" s="59"/>
      <c r="D435" s="60" t="s">
        <v>389</v>
      </c>
      <c r="E435" s="61">
        <v>220</v>
      </c>
      <c r="F435" s="61">
        <v>0</v>
      </c>
      <c r="G435" s="61">
        <v>220</v>
      </c>
    </row>
    <row r="436" spans="1:7" s="111" customFormat="1" ht="22.5">
      <c r="A436" s="62" t="s">
        <v>380</v>
      </c>
      <c r="B436" s="62" t="s">
        <v>388</v>
      </c>
      <c r="C436" s="62" t="s">
        <v>146</v>
      </c>
      <c r="D436" s="63" t="s">
        <v>147</v>
      </c>
      <c r="E436" s="64">
        <v>220</v>
      </c>
      <c r="F436" s="64">
        <v>0</v>
      </c>
      <c r="G436" s="64">
        <v>220</v>
      </c>
    </row>
    <row r="437" spans="1:7" s="111" customFormat="1" ht="11.25">
      <c r="A437" s="62" t="s">
        <v>380</v>
      </c>
      <c r="B437" s="62" t="s">
        <v>388</v>
      </c>
      <c r="C437" s="62" t="s">
        <v>148</v>
      </c>
      <c r="D437" s="63" t="s">
        <v>152</v>
      </c>
      <c r="E437" s="64">
        <v>220</v>
      </c>
      <c r="F437" s="64"/>
      <c r="G437" s="67">
        <v>220</v>
      </c>
    </row>
    <row r="438" spans="1:7" ht="33.75">
      <c r="A438" s="56" t="s">
        <v>380</v>
      </c>
      <c r="B438" s="56" t="s">
        <v>228</v>
      </c>
      <c r="C438" s="56"/>
      <c r="D438" s="57" t="s">
        <v>229</v>
      </c>
      <c r="E438" s="58">
        <v>463</v>
      </c>
      <c r="F438" s="58">
        <v>0</v>
      </c>
      <c r="G438" s="58">
        <v>463</v>
      </c>
    </row>
    <row r="439" spans="1:7" ht="11.25">
      <c r="A439" s="59" t="s">
        <v>380</v>
      </c>
      <c r="B439" s="59" t="s">
        <v>236</v>
      </c>
      <c r="C439" s="59"/>
      <c r="D439" s="60" t="s">
        <v>237</v>
      </c>
      <c r="E439" s="61">
        <v>463</v>
      </c>
      <c r="F439" s="61">
        <v>0</v>
      </c>
      <c r="G439" s="61">
        <v>463</v>
      </c>
    </row>
    <row r="440" spans="1:7" ht="22.5">
      <c r="A440" s="62" t="s">
        <v>380</v>
      </c>
      <c r="B440" s="62" t="s">
        <v>236</v>
      </c>
      <c r="C440" s="62" t="s">
        <v>146</v>
      </c>
      <c r="D440" s="63" t="s">
        <v>147</v>
      </c>
      <c r="E440" s="64">
        <v>463</v>
      </c>
      <c r="F440" s="64">
        <v>0</v>
      </c>
      <c r="G440" s="64">
        <v>463</v>
      </c>
    </row>
    <row r="441" spans="1:7" ht="11.25">
      <c r="A441" s="62" t="s">
        <v>380</v>
      </c>
      <c r="B441" s="62" t="s">
        <v>236</v>
      </c>
      <c r="C441" s="62" t="s">
        <v>148</v>
      </c>
      <c r="D441" s="63" t="s">
        <v>152</v>
      </c>
      <c r="E441" s="64">
        <v>371.5</v>
      </c>
      <c r="F441" s="64"/>
      <c r="G441" s="67">
        <v>371.5</v>
      </c>
    </row>
    <row r="442" spans="1:7" ht="11.25">
      <c r="A442" s="62" t="s">
        <v>380</v>
      </c>
      <c r="B442" s="62" t="s">
        <v>236</v>
      </c>
      <c r="C442" s="62" t="s">
        <v>382</v>
      </c>
      <c r="D442" s="63" t="s">
        <v>390</v>
      </c>
      <c r="E442" s="64">
        <v>91.5</v>
      </c>
      <c r="F442" s="64"/>
      <c r="G442" s="67">
        <v>91.5</v>
      </c>
    </row>
    <row r="443" spans="1:7" ht="22.5">
      <c r="A443" s="56" t="s">
        <v>380</v>
      </c>
      <c r="B443" s="56" t="s">
        <v>373</v>
      </c>
      <c r="C443" s="56"/>
      <c r="D443" s="110" t="s">
        <v>374</v>
      </c>
      <c r="E443" s="58">
        <v>344</v>
      </c>
      <c r="F443" s="58">
        <v>0</v>
      </c>
      <c r="G443" s="58">
        <v>344</v>
      </c>
    </row>
    <row r="444" spans="1:7" ht="11.25">
      <c r="A444" s="59" t="s">
        <v>380</v>
      </c>
      <c r="B444" s="59" t="s">
        <v>375</v>
      </c>
      <c r="C444" s="59"/>
      <c r="D444" s="76" t="s">
        <v>376</v>
      </c>
      <c r="E444" s="61">
        <v>344</v>
      </c>
      <c r="F444" s="61">
        <v>0</v>
      </c>
      <c r="G444" s="61">
        <v>344</v>
      </c>
    </row>
    <row r="445" spans="1:7" ht="22.5">
      <c r="A445" s="62" t="s">
        <v>380</v>
      </c>
      <c r="B445" s="62" t="s">
        <v>375</v>
      </c>
      <c r="C445" s="62" t="s">
        <v>146</v>
      </c>
      <c r="D445" s="77" t="s">
        <v>147</v>
      </c>
      <c r="E445" s="64">
        <v>344</v>
      </c>
      <c r="F445" s="64">
        <v>0</v>
      </c>
      <c r="G445" s="64">
        <v>344</v>
      </c>
    </row>
    <row r="446" spans="1:7" ht="11.25">
      <c r="A446" s="62" t="s">
        <v>380</v>
      </c>
      <c r="B446" s="62" t="s">
        <v>375</v>
      </c>
      <c r="C446" s="62" t="s">
        <v>148</v>
      </c>
      <c r="D446" s="77" t="s">
        <v>149</v>
      </c>
      <c r="E446" s="64">
        <v>344</v>
      </c>
      <c r="F446" s="64"/>
      <c r="G446" s="67">
        <v>344</v>
      </c>
    </row>
    <row r="447" spans="1:7" ht="11.25">
      <c r="A447" s="53" t="s">
        <v>391</v>
      </c>
      <c r="B447" s="53"/>
      <c r="C447" s="53"/>
      <c r="D447" s="54" t="s">
        <v>392</v>
      </c>
      <c r="E447" s="55">
        <v>21255.9</v>
      </c>
      <c r="F447" s="55">
        <v>0</v>
      </c>
      <c r="G447" s="55">
        <v>21255.9</v>
      </c>
    </row>
    <row r="448" spans="1:7" s="68" customFormat="1" ht="22.5">
      <c r="A448" s="56" t="s">
        <v>391</v>
      </c>
      <c r="B448" s="112" t="s">
        <v>365</v>
      </c>
      <c r="C448" s="113"/>
      <c r="D448" s="114" t="s">
        <v>366</v>
      </c>
      <c r="E448" s="115">
        <v>13677.8</v>
      </c>
      <c r="F448" s="115">
        <v>0</v>
      </c>
      <c r="G448" s="115">
        <v>13677.8</v>
      </c>
    </row>
    <row r="449" spans="1:7" s="68" customFormat="1" ht="22.5">
      <c r="A449" s="59" t="s">
        <v>391</v>
      </c>
      <c r="B449" s="116" t="s">
        <v>393</v>
      </c>
      <c r="C449" s="116"/>
      <c r="D449" s="117" t="s">
        <v>394</v>
      </c>
      <c r="E449" s="118">
        <v>13177.8</v>
      </c>
      <c r="F449" s="118">
        <v>0</v>
      </c>
      <c r="G449" s="118">
        <v>13177.8</v>
      </c>
    </row>
    <row r="450" spans="1:7" s="68" customFormat="1" ht="11.25">
      <c r="A450" s="62" t="s">
        <v>391</v>
      </c>
      <c r="B450" s="119" t="s">
        <v>393</v>
      </c>
      <c r="C450" s="119" t="s">
        <v>395</v>
      </c>
      <c r="D450" s="120" t="s">
        <v>396</v>
      </c>
      <c r="E450" s="121">
        <v>9228.8</v>
      </c>
      <c r="F450" s="121">
        <v>0</v>
      </c>
      <c r="G450" s="121">
        <v>9228.8</v>
      </c>
    </row>
    <row r="451" spans="1:7" s="68" customFormat="1" ht="11.25">
      <c r="A451" s="62" t="s">
        <v>391</v>
      </c>
      <c r="B451" s="119" t="s">
        <v>393</v>
      </c>
      <c r="C451" s="119" t="s">
        <v>397</v>
      </c>
      <c r="D451" s="120" t="s">
        <v>398</v>
      </c>
      <c r="E451" s="121">
        <v>9228.8</v>
      </c>
      <c r="F451" s="121"/>
      <c r="G451" s="67">
        <v>9228.8</v>
      </c>
    </row>
    <row r="452" spans="1:7" s="68" customFormat="1" ht="22.5">
      <c r="A452" s="62" t="s">
        <v>391</v>
      </c>
      <c r="B452" s="119" t="s">
        <v>393</v>
      </c>
      <c r="C452" s="119" t="s">
        <v>146</v>
      </c>
      <c r="D452" s="120" t="s">
        <v>147</v>
      </c>
      <c r="E452" s="121">
        <v>3949</v>
      </c>
      <c r="F452" s="121">
        <v>0</v>
      </c>
      <c r="G452" s="121">
        <v>3949</v>
      </c>
    </row>
    <row r="453" spans="1:7" s="68" customFormat="1" ht="11.25">
      <c r="A453" s="62" t="s">
        <v>391</v>
      </c>
      <c r="B453" s="119" t="s">
        <v>393</v>
      </c>
      <c r="C453" s="119" t="s">
        <v>148</v>
      </c>
      <c r="D453" s="120" t="s">
        <v>149</v>
      </c>
      <c r="E453" s="121">
        <v>3949</v>
      </c>
      <c r="F453" s="121"/>
      <c r="G453" s="67">
        <v>3949</v>
      </c>
    </row>
    <row r="454" spans="1:7" s="68" customFormat="1" ht="11.25">
      <c r="A454" s="59" t="s">
        <v>391</v>
      </c>
      <c r="B454" s="116" t="s">
        <v>371</v>
      </c>
      <c r="C454" s="116"/>
      <c r="D454" s="122" t="s">
        <v>372</v>
      </c>
      <c r="E454" s="118">
        <v>500</v>
      </c>
      <c r="F454" s="118">
        <v>0</v>
      </c>
      <c r="G454" s="118">
        <v>500</v>
      </c>
    </row>
    <row r="455" spans="1:7" s="68" customFormat="1" ht="22.5">
      <c r="A455" s="62" t="s">
        <v>391</v>
      </c>
      <c r="B455" s="119" t="s">
        <v>371</v>
      </c>
      <c r="C455" s="123" t="s">
        <v>146</v>
      </c>
      <c r="D455" s="124" t="s">
        <v>147</v>
      </c>
      <c r="E455" s="121">
        <v>500</v>
      </c>
      <c r="F455" s="121">
        <v>0</v>
      </c>
      <c r="G455" s="121">
        <v>500</v>
      </c>
    </row>
    <row r="456" spans="1:7" s="68" customFormat="1" ht="11.25">
      <c r="A456" s="62" t="s">
        <v>391</v>
      </c>
      <c r="B456" s="119" t="s">
        <v>371</v>
      </c>
      <c r="C456" s="123" t="s">
        <v>148</v>
      </c>
      <c r="D456" s="124" t="s">
        <v>149</v>
      </c>
      <c r="E456" s="121">
        <v>500</v>
      </c>
      <c r="F456" s="121"/>
      <c r="G456" s="67">
        <v>500</v>
      </c>
    </row>
    <row r="457" spans="1:7" s="68" customFormat="1" ht="22.5">
      <c r="A457" s="125" t="s">
        <v>391</v>
      </c>
      <c r="B457" s="126" t="s">
        <v>399</v>
      </c>
      <c r="C457" s="126"/>
      <c r="D457" s="127" t="s">
        <v>400</v>
      </c>
      <c r="E457" s="128">
        <v>7488.1</v>
      </c>
      <c r="F457" s="128">
        <v>0</v>
      </c>
      <c r="G457" s="128">
        <v>7488.1</v>
      </c>
    </row>
    <row r="458" spans="1:7" s="68" customFormat="1" ht="11.25">
      <c r="A458" s="129" t="s">
        <v>391</v>
      </c>
      <c r="B458" s="130" t="s">
        <v>401</v>
      </c>
      <c r="C458" s="130"/>
      <c r="D458" s="131" t="s">
        <v>145</v>
      </c>
      <c r="E458" s="132">
        <v>6499.9</v>
      </c>
      <c r="F458" s="132">
        <v>0</v>
      </c>
      <c r="G458" s="132">
        <v>6499.9</v>
      </c>
    </row>
    <row r="459" spans="1:7" s="68" customFormat="1" ht="22.5">
      <c r="A459" s="133" t="s">
        <v>391</v>
      </c>
      <c r="B459" s="134" t="s">
        <v>401</v>
      </c>
      <c r="C459" s="134" t="s">
        <v>146</v>
      </c>
      <c r="D459" s="135" t="s">
        <v>147</v>
      </c>
      <c r="E459" s="136">
        <v>6499.9</v>
      </c>
      <c r="F459" s="136">
        <v>0</v>
      </c>
      <c r="G459" s="136">
        <v>6499.9</v>
      </c>
    </row>
    <row r="460" spans="1:7" s="68" customFormat="1" ht="11.25">
      <c r="A460" s="133" t="s">
        <v>391</v>
      </c>
      <c r="B460" s="134" t="s">
        <v>401</v>
      </c>
      <c r="C460" s="134" t="s">
        <v>148</v>
      </c>
      <c r="D460" s="135" t="s">
        <v>152</v>
      </c>
      <c r="E460" s="136">
        <v>6499.9</v>
      </c>
      <c r="F460" s="136"/>
      <c r="G460" s="67">
        <v>6499.9</v>
      </c>
    </row>
    <row r="461" spans="1:7" s="68" customFormat="1" ht="11.25">
      <c r="A461" s="129" t="s">
        <v>391</v>
      </c>
      <c r="B461" s="130" t="s">
        <v>402</v>
      </c>
      <c r="C461" s="130"/>
      <c r="D461" s="131" t="s">
        <v>151</v>
      </c>
      <c r="E461" s="132">
        <v>198.2</v>
      </c>
      <c r="F461" s="132">
        <v>0</v>
      </c>
      <c r="G461" s="132">
        <v>198.2</v>
      </c>
    </row>
    <row r="462" spans="1:7" s="68" customFormat="1" ht="22.5">
      <c r="A462" s="133" t="s">
        <v>391</v>
      </c>
      <c r="B462" s="134" t="s">
        <v>402</v>
      </c>
      <c r="C462" s="134" t="s">
        <v>146</v>
      </c>
      <c r="D462" s="135" t="s">
        <v>147</v>
      </c>
      <c r="E462" s="136">
        <v>198.2</v>
      </c>
      <c r="F462" s="136">
        <v>0</v>
      </c>
      <c r="G462" s="136">
        <v>198.2</v>
      </c>
    </row>
    <row r="463" spans="1:7" s="68" customFormat="1" ht="11.25">
      <c r="A463" s="133" t="s">
        <v>391</v>
      </c>
      <c r="B463" s="134" t="s">
        <v>402</v>
      </c>
      <c r="C463" s="134" t="s">
        <v>148</v>
      </c>
      <c r="D463" s="135" t="s">
        <v>152</v>
      </c>
      <c r="E463" s="136">
        <v>198.2</v>
      </c>
      <c r="F463" s="136"/>
      <c r="G463" s="67">
        <v>198.2</v>
      </c>
    </row>
    <row r="464" spans="1:7" s="68" customFormat="1" ht="11.25">
      <c r="A464" s="129" t="s">
        <v>391</v>
      </c>
      <c r="B464" s="130" t="s">
        <v>403</v>
      </c>
      <c r="C464" s="130"/>
      <c r="D464" s="131" t="s">
        <v>404</v>
      </c>
      <c r="E464" s="132">
        <v>790</v>
      </c>
      <c r="F464" s="132">
        <v>0</v>
      </c>
      <c r="G464" s="132">
        <v>790</v>
      </c>
    </row>
    <row r="465" spans="1:7" s="68" customFormat="1" ht="22.5">
      <c r="A465" s="133" t="s">
        <v>391</v>
      </c>
      <c r="B465" s="134" t="s">
        <v>403</v>
      </c>
      <c r="C465" s="134" t="s">
        <v>146</v>
      </c>
      <c r="D465" s="135" t="s">
        <v>147</v>
      </c>
      <c r="E465" s="136">
        <v>790</v>
      </c>
      <c r="F465" s="136">
        <v>0</v>
      </c>
      <c r="G465" s="136">
        <v>790</v>
      </c>
    </row>
    <row r="466" spans="1:7" s="68" customFormat="1" ht="11.25">
      <c r="A466" s="133" t="s">
        <v>391</v>
      </c>
      <c r="B466" s="134" t="s">
        <v>403</v>
      </c>
      <c r="C466" s="134" t="s">
        <v>148</v>
      </c>
      <c r="D466" s="135" t="s">
        <v>152</v>
      </c>
      <c r="E466" s="136">
        <v>790</v>
      </c>
      <c r="F466" s="136"/>
      <c r="G466" s="67">
        <v>790</v>
      </c>
    </row>
    <row r="467" spans="1:7" s="68" customFormat="1" ht="22.5">
      <c r="A467" s="125" t="s">
        <v>391</v>
      </c>
      <c r="B467" s="126" t="s">
        <v>405</v>
      </c>
      <c r="C467" s="126"/>
      <c r="D467" s="127" t="s">
        <v>406</v>
      </c>
      <c r="E467" s="128">
        <v>90</v>
      </c>
      <c r="F467" s="128">
        <v>0</v>
      </c>
      <c r="G467" s="128">
        <v>90</v>
      </c>
    </row>
    <row r="468" spans="1:7" s="68" customFormat="1" ht="11.25">
      <c r="A468" s="129" t="s">
        <v>391</v>
      </c>
      <c r="B468" s="130" t="s">
        <v>375</v>
      </c>
      <c r="C468" s="130"/>
      <c r="D468" s="131" t="s">
        <v>376</v>
      </c>
      <c r="E468" s="132">
        <v>90</v>
      </c>
      <c r="F468" s="132">
        <v>0</v>
      </c>
      <c r="G468" s="132">
        <v>90</v>
      </c>
    </row>
    <row r="469" spans="1:7" s="68" customFormat="1" ht="22.5">
      <c r="A469" s="133" t="s">
        <v>391</v>
      </c>
      <c r="B469" s="134" t="s">
        <v>375</v>
      </c>
      <c r="C469" s="134" t="s">
        <v>146</v>
      </c>
      <c r="D469" s="135" t="s">
        <v>147</v>
      </c>
      <c r="E469" s="136">
        <v>90</v>
      </c>
      <c r="F469" s="136">
        <v>0</v>
      </c>
      <c r="G469" s="136">
        <v>90</v>
      </c>
    </row>
    <row r="470" spans="1:7" s="68" customFormat="1" ht="11.25">
      <c r="A470" s="133" t="s">
        <v>391</v>
      </c>
      <c r="B470" s="134" t="s">
        <v>375</v>
      </c>
      <c r="C470" s="134" t="s">
        <v>148</v>
      </c>
      <c r="D470" s="135" t="s">
        <v>152</v>
      </c>
      <c r="E470" s="136">
        <v>90</v>
      </c>
      <c r="F470" s="136"/>
      <c r="G470" s="67">
        <v>90</v>
      </c>
    </row>
    <row r="471" spans="1:7" ht="11.25">
      <c r="A471" s="53" t="s">
        <v>407</v>
      </c>
      <c r="B471" s="53"/>
      <c r="C471" s="53"/>
      <c r="D471" s="54" t="s">
        <v>408</v>
      </c>
      <c r="E471" s="55">
        <v>23212</v>
      </c>
      <c r="F471" s="55">
        <v>0</v>
      </c>
      <c r="G471" s="55">
        <v>23212</v>
      </c>
    </row>
    <row r="472" spans="1:7" ht="22.5">
      <c r="A472" s="56" t="s">
        <v>407</v>
      </c>
      <c r="B472" s="56" t="s">
        <v>365</v>
      </c>
      <c r="C472" s="56"/>
      <c r="D472" s="85" t="s">
        <v>366</v>
      </c>
      <c r="E472" s="58">
        <v>22732</v>
      </c>
      <c r="F472" s="58">
        <v>0</v>
      </c>
      <c r="G472" s="58">
        <v>22732</v>
      </c>
    </row>
    <row r="473" spans="1:7" ht="11.25">
      <c r="A473" s="59" t="s">
        <v>407</v>
      </c>
      <c r="B473" s="59" t="s">
        <v>369</v>
      </c>
      <c r="C473" s="59"/>
      <c r="D473" s="82" t="s">
        <v>145</v>
      </c>
      <c r="E473" s="61">
        <v>21939</v>
      </c>
      <c r="F473" s="61">
        <v>0</v>
      </c>
      <c r="G473" s="61">
        <v>21939</v>
      </c>
    </row>
    <row r="474" spans="1:7" ht="33.75">
      <c r="A474" s="62" t="s">
        <v>407</v>
      </c>
      <c r="B474" s="62" t="s">
        <v>369</v>
      </c>
      <c r="C474" s="62" t="s">
        <v>79</v>
      </c>
      <c r="D474" s="84" t="s">
        <v>409</v>
      </c>
      <c r="E474" s="64">
        <v>4096.2</v>
      </c>
      <c r="F474" s="64">
        <v>0</v>
      </c>
      <c r="G474" s="64">
        <v>4096.2</v>
      </c>
    </row>
    <row r="475" spans="1:7" ht="11.25">
      <c r="A475" s="62" t="s">
        <v>407</v>
      </c>
      <c r="B475" s="62" t="s">
        <v>369</v>
      </c>
      <c r="C475" s="62" t="s">
        <v>232</v>
      </c>
      <c r="D475" s="84" t="s">
        <v>233</v>
      </c>
      <c r="E475" s="64">
        <v>4096.2</v>
      </c>
      <c r="F475" s="64"/>
      <c r="G475" s="67">
        <v>4096.2</v>
      </c>
    </row>
    <row r="476" spans="1:7" ht="11.25">
      <c r="A476" s="62" t="s">
        <v>407</v>
      </c>
      <c r="B476" s="62" t="s">
        <v>369</v>
      </c>
      <c r="C476" s="62" t="s">
        <v>90</v>
      </c>
      <c r="D476" s="84" t="s">
        <v>91</v>
      </c>
      <c r="E476" s="64">
        <v>914.6</v>
      </c>
      <c r="F476" s="64">
        <v>0</v>
      </c>
      <c r="G476" s="64">
        <v>914.6</v>
      </c>
    </row>
    <row r="477" spans="1:7" ht="11.25">
      <c r="A477" s="62" t="s">
        <v>407</v>
      </c>
      <c r="B477" s="62" t="s">
        <v>369</v>
      </c>
      <c r="C477" s="62" t="s">
        <v>92</v>
      </c>
      <c r="D477" s="84" t="s">
        <v>410</v>
      </c>
      <c r="E477" s="64">
        <v>914.6</v>
      </c>
      <c r="F477" s="64"/>
      <c r="G477" s="67">
        <v>914.6</v>
      </c>
    </row>
    <row r="478" spans="1:7" ht="22.5">
      <c r="A478" s="62" t="s">
        <v>407</v>
      </c>
      <c r="B478" s="62" t="s">
        <v>369</v>
      </c>
      <c r="C478" s="62" t="s">
        <v>146</v>
      </c>
      <c r="D478" s="84" t="s">
        <v>147</v>
      </c>
      <c r="E478" s="64">
        <v>16923.9</v>
      </c>
      <c r="F478" s="64">
        <v>0</v>
      </c>
      <c r="G478" s="64">
        <v>16923.9</v>
      </c>
    </row>
    <row r="479" spans="1:7" ht="11.25">
      <c r="A479" s="62" t="s">
        <v>407</v>
      </c>
      <c r="B479" s="62" t="s">
        <v>369</v>
      </c>
      <c r="C479" s="62" t="s">
        <v>148</v>
      </c>
      <c r="D479" s="84" t="s">
        <v>149</v>
      </c>
      <c r="E479" s="64">
        <v>16923.9</v>
      </c>
      <c r="F479" s="64"/>
      <c r="G479" s="67">
        <v>16923.9</v>
      </c>
    </row>
    <row r="480" spans="1:7" ht="11.25">
      <c r="A480" s="62" t="s">
        <v>407</v>
      </c>
      <c r="B480" s="62" t="s">
        <v>369</v>
      </c>
      <c r="C480" s="62" t="s">
        <v>94</v>
      </c>
      <c r="D480" s="84" t="s">
        <v>95</v>
      </c>
      <c r="E480" s="64">
        <v>4.3</v>
      </c>
      <c r="F480" s="64">
        <v>0</v>
      </c>
      <c r="G480" s="64">
        <v>4.3</v>
      </c>
    </row>
    <row r="481" spans="1:7" ht="11.25">
      <c r="A481" s="62" t="s">
        <v>407</v>
      </c>
      <c r="B481" s="62" t="s">
        <v>369</v>
      </c>
      <c r="C481" s="62" t="s">
        <v>96</v>
      </c>
      <c r="D481" s="84" t="s">
        <v>97</v>
      </c>
      <c r="E481" s="64">
        <v>4.3</v>
      </c>
      <c r="F481" s="64"/>
      <c r="G481" s="67">
        <v>4.3</v>
      </c>
    </row>
    <row r="482" spans="1:7" ht="11.25">
      <c r="A482" s="59" t="s">
        <v>407</v>
      </c>
      <c r="B482" s="59" t="s">
        <v>370</v>
      </c>
      <c r="C482" s="59"/>
      <c r="D482" s="82" t="s">
        <v>151</v>
      </c>
      <c r="E482" s="61">
        <v>23</v>
      </c>
      <c r="F482" s="61">
        <v>0</v>
      </c>
      <c r="G482" s="61">
        <v>23</v>
      </c>
    </row>
    <row r="483" spans="1:7" ht="22.5">
      <c r="A483" s="62" t="s">
        <v>407</v>
      </c>
      <c r="B483" s="62" t="s">
        <v>370</v>
      </c>
      <c r="C483" s="62" t="s">
        <v>146</v>
      </c>
      <c r="D483" s="84" t="s">
        <v>147</v>
      </c>
      <c r="E483" s="64">
        <v>6.5</v>
      </c>
      <c r="F483" s="64">
        <v>0</v>
      </c>
      <c r="G483" s="64">
        <v>6.5</v>
      </c>
    </row>
    <row r="484" spans="1:7" ht="11.25">
      <c r="A484" s="62" t="s">
        <v>407</v>
      </c>
      <c r="B484" s="62" t="s">
        <v>370</v>
      </c>
      <c r="C484" s="62" t="s">
        <v>148</v>
      </c>
      <c r="D484" s="84" t="s">
        <v>149</v>
      </c>
      <c r="E484" s="64">
        <v>6.5</v>
      </c>
      <c r="F484" s="64"/>
      <c r="G484" s="67">
        <v>6.5</v>
      </c>
    </row>
    <row r="485" spans="1:7" ht="11.25">
      <c r="A485" s="62" t="s">
        <v>407</v>
      </c>
      <c r="B485" s="62" t="s">
        <v>370</v>
      </c>
      <c r="C485" s="62" t="s">
        <v>94</v>
      </c>
      <c r="D485" s="84" t="s">
        <v>95</v>
      </c>
      <c r="E485" s="64">
        <v>16.5</v>
      </c>
      <c r="F485" s="64">
        <v>0</v>
      </c>
      <c r="G485" s="64">
        <v>16.5</v>
      </c>
    </row>
    <row r="486" spans="1:7" ht="11.25">
      <c r="A486" s="62" t="s">
        <v>407</v>
      </c>
      <c r="B486" s="62" t="s">
        <v>370</v>
      </c>
      <c r="C486" s="62" t="s">
        <v>98</v>
      </c>
      <c r="D486" s="84" t="s">
        <v>99</v>
      </c>
      <c r="E486" s="64">
        <v>16.5</v>
      </c>
      <c r="F486" s="64"/>
      <c r="G486" s="67">
        <v>16.5</v>
      </c>
    </row>
    <row r="487" spans="1:7" ht="11.25">
      <c r="A487" s="59" t="s">
        <v>407</v>
      </c>
      <c r="B487" s="59" t="s">
        <v>371</v>
      </c>
      <c r="C487" s="59"/>
      <c r="D487" s="82" t="s">
        <v>372</v>
      </c>
      <c r="E487" s="61">
        <v>770</v>
      </c>
      <c r="F487" s="61">
        <v>0</v>
      </c>
      <c r="G487" s="61">
        <v>770</v>
      </c>
    </row>
    <row r="488" spans="1:7" ht="22.5">
      <c r="A488" s="62" t="s">
        <v>407</v>
      </c>
      <c r="B488" s="62" t="s">
        <v>371</v>
      </c>
      <c r="C488" s="62" t="s">
        <v>146</v>
      </c>
      <c r="D488" s="84" t="s">
        <v>147</v>
      </c>
      <c r="E488" s="64">
        <v>27</v>
      </c>
      <c r="F488" s="64">
        <v>0</v>
      </c>
      <c r="G488" s="64">
        <v>27</v>
      </c>
    </row>
    <row r="489" spans="1:7" ht="11.25">
      <c r="A489" s="62" t="s">
        <v>407</v>
      </c>
      <c r="B489" s="62" t="s">
        <v>371</v>
      </c>
      <c r="C489" s="62" t="s">
        <v>148</v>
      </c>
      <c r="D489" s="84" t="s">
        <v>149</v>
      </c>
      <c r="E489" s="64">
        <v>27</v>
      </c>
      <c r="F489" s="64"/>
      <c r="G489" s="67">
        <v>27</v>
      </c>
    </row>
    <row r="490" spans="1:7" ht="11.25">
      <c r="A490" s="62" t="s">
        <v>407</v>
      </c>
      <c r="B490" s="62" t="s">
        <v>371</v>
      </c>
      <c r="C490" s="62" t="s">
        <v>94</v>
      </c>
      <c r="D490" s="84" t="s">
        <v>95</v>
      </c>
      <c r="E490" s="64">
        <v>743</v>
      </c>
      <c r="F490" s="64">
        <v>0</v>
      </c>
      <c r="G490" s="64">
        <v>743</v>
      </c>
    </row>
    <row r="491" spans="1:7" ht="11.25">
      <c r="A491" s="62" t="s">
        <v>407</v>
      </c>
      <c r="B491" s="62" t="s">
        <v>371</v>
      </c>
      <c r="C491" s="62" t="s">
        <v>98</v>
      </c>
      <c r="D491" s="84" t="s">
        <v>99</v>
      </c>
      <c r="E491" s="64">
        <v>743</v>
      </c>
      <c r="F491" s="64"/>
      <c r="G491" s="67">
        <v>743</v>
      </c>
    </row>
    <row r="492" spans="1:7" ht="22.5">
      <c r="A492" s="56" t="s">
        <v>407</v>
      </c>
      <c r="B492" s="56" t="s">
        <v>373</v>
      </c>
      <c r="C492" s="56"/>
      <c r="D492" s="85" t="s">
        <v>374</v>
      </c>
      <c r="E492" s="58">
        <v>480</v>
      </c>
      <c r="F492" s="58">
        <v>0</v>
      </c>
      <c r="G492" s="58">
        <v>480</v>
      </c>
    </row>
    <row r="493" spans="1:7" ht="11.25">
      <c r="A493" s="59" t="s">
        <v>407</v>
      </c>
      <c r="B493" s="59" t="s">
        <v>375</v>
      </c>
      <c r="C493" s="59"/>
      <c r="D493" s="82" t="s">
        <v>376</v>
      </c>
      <c r="E493" s="61">
        <v>480</v>
      </c>
      <c r="F493" s="61">
        <v>0</v>
      </c>
      <c r="G493" s="61">
        <v>480</v>
      </c>
    </row>
    <row r="494" spans="1:7" ht="22.5">
      <c r="A494" s="62" t="s">
        <v>407</v>
      </c>
      <c r="B494" s="62" t="s">
        <v>375</v>
      </c>
      <c r="C494" s="62" t="s">
        <v>146</v>
      </c>
      <c r="D494" s="84" t="s">
        <v>147</v>
      </c>
      <c r="E494" s="64">
        <v>480</v>
      </c>
      <c r="F494" s="64">
        <v>0</v>
      </c>
      <c r="G494" s="64">
        <v>480</v>
      </c>
    </row>
    <row r="495" spans="1:7" ht="11.25">
      <c r="A495" s="62" t="s">
        <v>407</v>
      </c>
      <c r="B495" s="62" t="s">
        <v>375</v>
      </c>
      <c r="C495" s="62" t="s">
        <v>148</v>
      </c>
      <c r="D495" s="84" t="s">
        <v>149</v>
      </c>
      <c r="E495" s="64">
        <v>480</v>
      </c>
      <c r="F495" s="64"/>
      <c r="G495" s="67">
        <v>480</v>
      </c>
    </row>
    <row r="496" spans="1:7" ht="11.25">
      <c r="A496" s="50" t="s">
        <v>411</v>
      </c>
      <c r="B496" s="50"/>
      <c r="C496" s="50"/>
      <c r="D496" s="51" t="s">
        <v>412</v>
      </c>
      <c r="E496" s="52">
        <v>99510.4</v>
      </c>
      <c r="F496" s="52">
        <v>0</v>
      </c>
      <c r="G496" s="52">
        <v>99510.4</v>
      </c>
    </row>
    <row r="497" spans="1:7" ht="11.25">
      <c r="A497" s="137" t="s">
        <v>413</v>
      </c>
      <c r="B497" s="137"/>
      <c r="C497" s="137"/>
      <c r="D497" s="138" t="s">
        <v>414</v>
      </c>
      <c r="E497" s="55">
        <v>99510.4</v>
      </c>
      <c r="F497" s="55">
        <v>0</v>
      </c>
      <c r="G497" s="55">
        <v>99510.4</v>
      </c>
    </row>
    <row r="498" spans="1:7" s="68" customFormat="1" ht="22.5">
      <c r="A498" s="125" t="s">
        <v>413</v>
      </c>
      <c r="B498" s="125" t="s">
        <v>142</v>
      </c>
      <c r="C498" s="125"/>
      <c r="D498" s="139" t="s">
        <v>143</v>
      </c>
      <c r="E498" s="58">
        <v>98450.6</v>
      </c>
      <c r="F498" s="58">
        <v>0</v>
      </c>
      <c r="G498" s="58">
        <v>98450.6</v>
      </c>
    </row>
    <row r="499" spans="1:7" s="68" customFormat="1" ht="11.25">
      <c r="A499" s="129" t="s">
        <v>413</v>
      </c>
      <c r="B499" s="129" t="s">
        <v>144</v>
      </c>
      <c r="C499" s="129"/>
      <c r="D499" s="140" t="s">
        <v>145</v>
      </c>
      <c r="E499" s="61">
        <v>93930.3</v>
      </c>
      <c r="F499" s="61">
        <v>0</v>
      </c>
      <c r="G499" s="61">
        <v>93930.3</v>
      </c>
    </row>
    <row r="500" spans="1:7" s="68" customFormat="1" ht="22.5">
      <c r="A500" s="133" t="s">
        <v>413</v>
      </c>
      <c r="B500" s="133" t="s">
        <v>144</v>
      </c>
      <c r="C500" s="133" t="s">
        <v>146</v>
      </c>
      <c r="D500" s="141" t="s">
        <v>147</v>
      </c>
      <c r="E500" s="64">
        <v>93930.3</v>
      </c>
      <c r="F500" s="64">
        <v>0</v>
      </c>
      <c r="G500" s="64">
        <v>93930.3</v>
      </c>
    </row>
    <row r="501" spans="1:7" s="68" customFormat="1" ht="11.25">
      <c r="A501" s="133" t="s">
        <v>413</v>
      </c>
      <c r="B501" s="133" t="s">
        <v>144</v>
      </c>
      <c r="C501" s="133" t="s">
        <v>148</v>
      </c>
      <c r="D501" s="141" t="s">
        <v>152</v>
      </c>
      <c r="E501" s="64">
        <v>93930.3</v>
      </c>
      <c r="F501" s="64"/>
      <c r="G501" s="67">
        <v>93930.3</v>
      </c>
    </row>
    <row r="502" spans="1:7" s="68" customFormat="1" ht="11.25">
      <c r="A502" s="129" t="s">
        <v>413</v>
      </c>
      <c r="B502" s="129" t="s">
        <v>150</v>
      </c>
      <c r="C502" s="129"/>
      <c r="D502" s="140" t="s">
        <v>151</v>
      </c>
      <c r="E502" s="61">
        <v>3296.4</v>
      </c>
      <c r="F502" s="61">
        <v>0</v>
      </c>
      <c r="G502" s="61">
        <v>3296.4</v>
      </c>
    </row>
    <row r="503" spans="1:7" s="68" customFormat="1" ht="22.5">
      <c r="A503" s="133" t="s">
        <v>413</v>
      </c>
      <c r="B503" s="133" t="s">
        <v>150</v>
      </c>
      <c r="C503" s="133" t="s">
        <v>146</v>
      </c>
      <c r="D503" s="141" t="s">
        <v>147</v>
      </c>
      <c r="E503" s="64">
        <v>3296.4</v>
      </c>
      <c r="F503" s="64">
        <v>0</v>
      </c>
      <c r="G503" s="64">
        <v>3296.4</v>
      </c>
    </row>
    <row r="504" spans="1:7" s="68" customFormat="1" ht="11.25">
      <c r="A504" s="133" t="s">
        <v>415</v>
      </c>
      <c r="B504" s="133" t="s">
        <v>150</v>
      </c>
      <c r="C504" s="133" t="s">
        <v>148</v>
      </c>
      <c r="D504" s="141" t="s">
        <v>152</v>
      </c>
      <c r="E504" s="64">
        <v>3296.4</v>
      </c>
      <c r="F504" s="64"/>
      <c r="G504" s="67">
        <v>3296.4</v>
      </c>
    </row>
    <row r="505" spans="1:7" s="68" customFormat="1" ht="11.25">
      <c r="A505" s="129" t="s">
        <v>413</v>
      </c>
      <c r="B505" s="129" t="s">
        <v>416</v>
      </c>
      <c r="C505" s="129"/>
      <c r="D505" s="140" t="s">
        <v>417</v>
      </c>
      <c r="E505" s="61">
        <v>1223.9</v>
      </c>
      <c r="F505" s="61">
        <v>0</v>
      </c>
      <c r="G505" s="61">
        <v>1223.9</v>
      </c>
    </row>
    <row r="506" spans="1:7" s="68" customFormat="1" ht="22.5">
      <c r="A506" s="133" t="s">
        <v>413</v>
      </c>
      <c r="B506" s="133" t="s">
        <v>416</v>
      </c>
      <c r="C506" s="133" t="s">
        <v>146</v>
      </c>
      <c r="D506" s="141" t="s">
        <v>147</v>
      </c>
      <c r="E506" s="64">
        <v>1223.9</v>
      </c>
      <c r="F506" s="64">
        <v>0</v>
      </c>
      <c r="G506" s="64">
        <v>1223.9</v>
      </c>
    </row>
    <row r="507" spans="1:7" s="68" customFormat="1" ht="11.25">
      <c r="A507" s="133" t="s">
        <v>413</v>
      </c>
      <c r="B507" s="133" t="s">
        <v>418</v>
      </c>
      <c r="C507" s="133" t="s">
        <v>148</v>
      </c>
      <c r="D507" s="141" t="s">
        <v>152</v>
      </c>
      <c r="E507" s="64">
        <v>1223.9</v>
      </c>
      <c r="F507" s="64"/>
      <c r="G507" s="67">
        <v>1223.9</v>
      </c>
    </row>
    <row r="508" spans="1:7" s="68" customFormat="1" ht="33.75">
      <c r="A508" s="56" t="s">
        <v>413</v>
      </c>
      <c r="B508" s="56" t="s">
        <v>228</v>
      </c>
      <c r="C508" s="56"/>
      <c r="D508" s="57" t="s">
        <v>229</v>
      </c>
      <c r="E508" s="58">
        <v>888.8</v>
      </c>
      <c r="F508" s="58">
        <v>0</v>
      </c>
      <c r="G508" s="58">
        <v>888.8</v>
      </c>
    </row>
    <row r="509" spans="1:7" s="68" customFormat="1" ht="11.25">
      <c r="A509" s="59" t="s">
        <v>413</v>
      </c>
      <c r="B509" s="59" t="s">
        <v>236</v>
      </c>
      <c r="C509" s="59"/>
      <c r="D509" s="60" t="s">
        <v>237</v>
      </c>
      <c r="E509" s="61">
        <v>888.8</v>
      </c>
      <c r="F509" s="61">
        <v>0</v>
      </c>
      <c r="G509" s="61">
        <v>888.8</v>
      </c>
    </row>
    <row r="510" spans="1:7" s="68" customFormat="1" ht="22.5">
      <c r="A510" s="62" t="s">
        <v>413</v>
      </c>
      <c r="B510" s="62" t="s">
        <v>236</v>
      </c>
      <c r="C510" s="62" t="s">
        <v>146</v>
      </c>
      <c r="D510" s="63" t="s">
        <v>147</v>
      </c>
      <c r="E510" s="64">
        <v>888.8</v>
      </c>
      <c r="F510" s="64">
        <v>0</v>
      </c>
      <c r="G510" s="64">
        <v>888.8</v>
      </c>
    </row>
    <row r="511" spans="1:7" s="68" customFormat="1" ht="11.25">
      <c r="A511" s="62" t="s">
        <v>413</v>
      </c>
      <c r="B511" s="62" t="s">
        <v>236</v>
      </c>
      <c r="C511" s="62" t="s">
        <v>148</v>
      </c>
      <c r="D511" s="63" t="s">
        <v>152</v>
      </c>
      <c r="E511" s="64">
        <v>888.8</v>
      </c>
      <c r="F511" s="64"/>
      <c r="G511" s="67">
        <v>888.8</v>
      </c>
    </row>
    <row r="512" spans="1:7" s="68" customFormat="1" ht="22.5">
      <c r="A512" s="56" t="s">
        <v>413</v>
      </c>
      <c r="B512" s="56" t="s">
        <v>373</v>
      </c>
      <c r="C512" s="56"/>
      <c r="D512" s="85" t="s">
        <v>374</v>
      </c>
      <c r="E512" s="58">
        <v>171</v>
      </c>
      <c r="F512" s="58">
        <v>0</v>
      </c>
      <c r="G512" s="58">
        <v>171</v>
      </c>
    </row>
    <row r="513" spans="1:7" s="68" customFormat="1" ht="11.25">
      <c r="A513" s="81" t="s">
        <v>413</v>
      </c>
      <c r="B513" s="81" t="s">
        <v>375</v>
      </c>
      <c r="C513" s="81"/>
      <c r="D513" s="60" t="s">
        <v>376</v>
      </c>
      <c r="E513" s="61">
        <v>171</v>
      </c>
      <c r="F513" s="61">
        <v>0</v>
      </c>
      <c r="G513" s="61">
        <v>171</v>
      </c>
    </row>
    <row r="514" spans="1:7" s="68" customFormat="1" ht="22.5">
      <c r="A514" s="83" t="s">
        <v>413</v>
      </c>
      <c r="B514" s="83" t="s">
        <v>375</v>
      </c>
      <c r="C514" s="83" t="s">
        <v>146</v>
      </c>
      <c r="D514" s="63" t="s">
        <v>147</v>
      </c>
      <c r="E514" s="64">
        <v>171</v>
      </c>
      <c r="F514" s="64">
        <v>0</v>
      </c>
      <c r="G514" s="64">
        <v>171</v>
      </c>
    </row>
    <row r="515" spans="1:7" s="68" customFormat="1" ht="11.25">
      <c r="A515" s="83" t="s">
        <v>413</v>
      </c>
      <c r="B515" s="83" t="s">
        <v>375</v>
      </c>
      <c r="C515" s="83" t="s">
        <v>148</v>
      </c>
      <c r="D515" s="63" t="s">
        <v>152</v>
      </c>
      <c r="E515" s="64">
        <v>171</v>
      </c>
      <c r="F515" s="64"/>
      <c r="G515" s="67">
        <v>171</v>
      </c>
    </row>
    <row r="516" spans="1:7" s="105" customFormat="1" ht="10.5">
      <c r="A516" s="50" t="s">
        <v>419</v>
      </c>
      <c r="B516" s="50"/>
      <c r="C516" s="50"/>
      <c r="D516" s="51" t="s">
        <v>420</v>
      </c>
      <c r="E516" s="52">
        <v>149538</v>
      </c>
      <c r="F516" s="52">
        <v>230</v>
      </c>
      <c r="G516" s="52">
        <v>149768</v>
      </c>
    </row>
    <row r="517" spans="1:7" s="105" customFormat="1" ht="10.5">
      <c r="A517" s="53" t="s">
        <v>421</v>
      </c>
      <c r="B517" s="53"/>
      <c r="C517" s="53"/>
      <c r="D517" s="91" t="s">
        <v>422</v>
      </c>
      <c r="E517" s="55">
        <v>0</v>
      </c>
      <c r="F517" s="55">
        <v>230</v>
      </c>
      <c r="G517" s="55">
        <v>230</v>
      </c>
    </row>
    <row r="518" spans="1:7" s="105" customFormat="1" ht="22.5">
      <c r="A518" s="56" t="s">
        <v>421</v>
      </c>
      <c r="B518" s="56" t="s">
        <v>126</v>
      </c>
      <c r="C518" s="56"/>
      <c r="D518" s="57" t="s">
        <v>127</v>
      </c>
      <c r="E518" s="58">
        <v>0</v>
      </c>
      <c r="F518" s="58">
        <v>230</v>
      </c>
      <c r="G518" s="58">
        <v>230</v>
      </c>
    </row>
    <row r="519" spans="1:7" s="105" customFormat="1" ht="22.5">
      <c r="A519" s="59" t="s">
        <v>421</v>
      </c>
      <c r="B519" s="59" t="s">
        <v>423</v>
      </c>
      <c r="C519" s="59"/>
      <c r="D519" s="60" t="s">
        <v>424</v>
      </c>
      <c r="E519" s="61">
        <v>0</v>
      </c>
      <c r="F519" s="61">
        <v>230</v>
      </c>
      <c r="G519" s="61">
        <v>230</v>
      </c>
    </row>
    <row r="520" spans="1:7" s="105" customFormat="1" ht="11.25">
      <c r="A520" s="62" t="s">
        <v>421</v>
      </c>
      <c r="B520" s="62" t="s">
        <v>423</v>
      </c>
      <c r="C520" s="62" t="s">
        <v>395</v>
      </c>
      <c r="D520" s="63" t="s">
        <v>425</v>
      </c>
      <c r="E520" s="67">
        <v>0</v>
      </c>
      <c r="F520" s="67">
        <v>230</v>
      </c>
      <c r="G520" s="67">
        <v>230</v>
      </c>
    </row>
    <row r="521" spans="1:7" s="142" customFormat="1" ht="11.25">
      <c r="A521" s="62" t="s">
        <v>421</v>
      </c>
      <c r="B521" s="62" t="s">
        <v>423</v>
      </c>
      <c r="C521" s="62" t="s">
        <v>426</v>
      </c>
      <c r="D521" s="63" t="s">
        <v>427</v>
      </c>
      <c r="E521" s="67">
        <v>0</v>
      </c>
      <c r="F521" s="67">
        <v>230</v>
      </c>
      <c r="G521" s="67">
        <v>230</v>
      </c>
    </row>
    <row r="522" spans="1:7" s="105" customFormat="1" ht="10.5">
      <c r="A522" s="53" t="s">
        <v>428</v>
      </c>
      <c r="B522" s="53"/>
      <c r="C522" s="53"/>
      <c r="D522" s="143" t="s">
        <v>429</v>
      </c>
      <c r="E522" s="55">
        <v>110440.2</v>
      </c>
      <c r="F522" s="55">
        <v>0</v>
      </c>
      <c r="G522" s="55">
        <v>110440.2</v>
      </c>
    </row>
    <row r="523" spans="1:7" s="105" customFormat="1" ht="22.5">
      <c r="A523" s="56" t="s">
        <v>428</v>
      </c>
      <c r="B523" s="56" t="s">
        <v>365</v>
      </c>
      <c r="C523" s="56"/>
      <c r="D523" s="57" t="s">
        <v>366</v>
      </c>
      <c r="E523" s="58">
        <v>3540.6</v>
      </c>
      <c r="F523" s="58">
        <v>0</v>
      </c>
      <c r="G523" s="58">
        <v>3540.6</v>
      </c>
    </row>
    <row r="524" spans="1:7" s="105" customFormat="1" ht="11.25">
      <c r="A524" s="59" t="s">
        <v>428</v>
      </c>
      <c r="B524" s="59" t="s">
        <v>430</v>
      </c>
      <c r="C524" s="59"/>
      <c r="D524" s="60" t="s">
        <v>431</v>
      </c>
      <c r="E524" s="61">
        <v>3540.6</v>
      </c>
      <c r="F524" s="61">
        <v>0</v>
      </c>
      <c r="G524" s="61">
        <v>3540.6</v>
      </c>
    </row>
    <row r="525" spans="1:7" s="105" customFormat="1" ht="11.25">
      <c r="A525" s="62" t="s">
        <v>428</v>
      </c>
      <c r="B525" s="62" t="s">
        <v>430</v>
      </c>
      <c r="C525" s="62" t="s">
        <v>395</v>
      </c>
      <c r="D525" s="63" t="s">
        <v>432</v>
      </c>
      <c r="E525" s="64">
        <v>263.3</v>
      </c>
      <c r="F525" s="64">
        <v>0</v>
      </c>
      <c r="G525" s="64">
        <v>263.3</v>
      </c>
    </row>
    <row r="526" spans="1:7" s="105" customFormat="1" ht="11.25">
      <c r="A526" s="62" t="s">
        <v>428</v>
      </c>
      <c r="B526" s="62" t="s">
        <v>430</v>
      </c>
      <c r="C526" s="62" t="s">
        <v>426</v>
      </c>
      <c r="D526" s="63" t="s">
        <v>427</v>
      </c>
      <c r="E526" s="64">
        <v>263.3</v>
      </c>
      <c r="F526" s="64"/>
      <c r="G526" s="67">
        <v>263.3</v>
      </c>
    </row>
    <row r="527" spans="1:7" s="105" customFormat="1" ht="22.5">
      <c r="A527" s="62" t="s">
        <v>428</v>
      </c>
      <c r="B527" s="62" t="s">
        <v>430</v>
      </c>
      <c r="C527" s="62" t="s">
        <v>146</v>
      </c>
      <c r="D527" s="63" t="s">
        <v>147</v>
      </c>
      <c r="E527" s="64">
        <v>3277.3</v>
      </c>
      <c r="F527" s="64">
        <v>0</v>
      </c>
      <c r="G527" s="64">
        <v>3277.3</v>
      </c>
    </row>
    <row r="528" spans="1:7" s="105" customFormat="1" ht="11.25">
      <c r="A528" s="62" t="s">
        <v>428</v>
      </c>
      <c r="B528" s="62" t="s">
        <v>430</v>
      </c>
      <c r="C528" s="62" t="s">
        <v>148</v>
      </c>
      <c r="D528" s="63" t="s">
        <v>152</v>
      </c>
      <c r="E528" s="64">
        <v>3277.3</v>
      </c>
      <c r="F528" s="64"/>
      <c r="G528" s="67">
        <v>3277.3</v>
      </c>
    </row>
    <row r="529" spans="1:7" s="105" customFormat="1" ht="22.5">
      <c r="A529" s="56" t="s">
        <v>428</v>
      </c>
      <c r="B529" s="56" t="s">
        <v>142</v>
      </c>
      <c r="C529" s="56"/>
      <c r="D529" s="57" t="s">
        <v>143</v>
      </c>
      <c r="E529" s="58">
        <v>243</v>
      </c>
      <c r="F529" s="58">
        <v>0</v>
      </c>
      <c r="G529" s="58">
        <v>243</v>
      </c>
    </row>
    <row r="530" spans="1:7" s="105" customFormat="1" ht="45">
      <c r="A530" s="59" t="s">
        <v>428</v>
      </c>
      <c r="B530" s="59" t="s">
        <v>433</v>
      </c>
      <c r="C530" s="59"/>
      <c r="D530" s="60" t="s">
        <v>434</v>
      </c>
      <c r="E530" s="61">
        <v>13.5</v>
      </c>
      <c r="F530" s="61">
        <v>0</v>
      </c>
      <c r="G530" s="61">
        <v>13.5</v>
      </c>
    </row>
    <row r="531" spans="1:7" s="105" customFormat="1" ht="22.5">
      <c r="A531" s="62" t="s">
        <v>428</v>
      </c>
      <c r="B531" s="62" t="s">
        <v>433</v>
      </c>
      <c r="C531" s="62" t="s">
        <v>146</v>
      </c>
      <c r="D531" s="63" t="s">
        <v>147</v>
      </c>
      <c r="E531" s="64">
        <v>13.5</v>
      </c>
      <c r="F531" s="64">
        <v>0</v>
      </c>
      <c r="G531" s="64">
        <v>13.5</v>
      </c>
    </row>
    <row r="532" spans="1:7" s="105" customFormat="1" ht="11.25">
      <c r="A532" s="62" t="s">
        <v>428</v>
      </c>
      <c r="B532" s="62" t="s">
        <v>433</v>
      </c>
      <c r="C532" s="62" t="s">
        <v>148</v>
      </c>
      <c r="D532" s="63" t="s">
        <v>152</v>
      </c>
      <c r="E532" s="64">
        <v>13.5</v>
      </c>
      <c r="F532" s="64"/>
      <c r="G532" s="67">
        <v>13.5</v>
      </c>
    </row>
    <row r="533" spans="1:7" s="105" customFormat="1" ht="11.25">
      <c r="A533" s="59" t="s">
        <v>428</v>
      </c>
      <c r="B533" s="59" t="s">
        <v>435</v>
      </c>
      <c r="C533" s="59"/>
      <c r="D533" s="60" t="s">
        <v>431</v>
      </c>
      <c r="E533" s="61">
        <v>229.5</v>
      </c>
      <c r="F533" s="61">
        <v>0</v>
      </c>
      <c r="G533" s="61">
        <v>229.5</v>
      </c>
    </row>
    <row r="534" spans="1:7" s="94" customFormat="1" ht="22.5">
      <c r="A534" s="62" t="s">
        <v>428</v>
      </c>
      <c r="B534" s="62" t="s">
        <v>435</v>
      </c>
      <c r="C534" s="62" t="s">
        <v>146</v>
      </c>
      <c r="D534" s="63" t="s">
        <v>147</v>
      </c>
      <c r="E534" s="64">
        <v>229.5</v>
      </c>
      <c r="F534" s="64">
        <v>0</v>
      </c>
      <c r="G534" s="64">
        <v>229.5</v>
      </c>
    </row>
    <row r="535" spans="1:7" s="94" customFormat="1" ht="11.25">
      <c r="A535" s="62" t="s">
        <v>428</v>
      </c>
      <c r="B535" s="62" t="s">
        <v>435</v>
      </c>
      <c r="C535" s="62" t="s">
        <v>148</v>
      </c>
      <c r="D535" s="63" t="s">
        <v>152</v>
      </c>
      <c r="E535" s="64">
        <v>229.5</v>
      </c>
      <c r="F535" s="64"/>
      <c r="G535" s="67">
        <v>229.5</v>
      </c>
    </row>
    <row r="536" spans="1:7" s="105" customFormat="1" ht="22.5">
      <c r="A536" s="56" t="s">
        <v>428</v>
      </c>
      <c r="B536" s="56" t="s">
        <v>153</v>
      </c>
      <c r="C536" s="56"/>
      <c r="D536" s="57" t="s">
        <v>154</v>
      </c>
      <c r="E536" s="58">
        <v>904.3</v>
      </c>
      <c r="F536" s="58">
        <v>0</v>
      </c>
      <c r="G536" s="58">
        <v>904.3</v>
      </c>
    </row>
    <row r="537" spans="1:7" s="105" customFormat="1" ht="11.25">
      <c r="A537" s="59" t="s">
        <v>428</v>
      </c>
      <c r="B537" s="59" t="s">
        <v>436</v>
      </c>
      <c r="C537" s="59"/>
      <c r="D537" s="60" t="s">
        <v>437</v>
      </c>
      <c r="E537" s="61">
        <v>904.3</v>
      </c>
      <c r="F537" s="61">
        <v>0</v>
      </c>
      <c r="G537" s="61">
        <v>904.3</v>
      </c>
    </row>
    <row r="538" spans="1:7" s="105" customFormat="1" ht="11.25">
      <c r="A538" s="62" t="s">
        <v>428</v>
      </c>
      <c r="B538" s="62" t="s">
        <v>436</v>
      </c>
      <c r="C538" s="62" t="s">
        <v>395</v>
      </c>
      <c r="D538" s="84" t="s">
        <v>396</v>
      </c>
      <c r="E538" s="64">
        <v>904.3</v>
      </c>
      <c r="F538" s="64">
        <v>0</v>
      </c>
      <c r="G538" s="64">
        <v>904.3</v>
      </c>
    </row>
    <row r="539" spans="1:7" s="105" customFormat="1" ht="11.25">
      <c r="A539" s="62" t="s">
        <v>428</v>
      </c>
      <c r="B539" s="62" t="s">
        <v>436</v>
      </c>
      <c r="C539" s="62" t="s">
        <v>426</v>
      </c>
      <c r="D539" s="84" t="s">
        <v>427</v>
      </c>
      <c r="E539" s="64">
        <v>904.3</v>
      </c>
      <c r="F539" s="64"/>
      <c r="G539" s="67">
        <v>904.3</v>
      </c>
    </row>
    <row r="540" spans="1:7" ht="22.5">
      <c r="A540" s="56" t="s">
        <v>428</v>
      </c>
      <c r="B540" s="56" t="s">
        <v>187</v>
      </c>
      <c r="C540" s="56"/>
      <c r="D540" s="57" t="s">
        <v>188</v>
      </c>
      <c r="E540" s="58">
        <v>104102.9</v>
      </c>
      <c r="F540" s="58">
        <v>0</v>
      </c>
      <c r="G540" s="58">
        <v>104102.9</v>
      </c>
    </row>
    <row r="541" spans="1:7" s="105" customFormat="1" ht="11.25">
      <c r="A541" s="59" t="s">
        <v>428</v>
      </c>
      <c r="B541" s="59" t="s">
        <v>438</v>
      </c>
      <c r="C541" s="59"/>
      <c r="D541" s="60" t="s">
        <v>439</v>
      </c>
      <c r="E541" s="61">
        <v>104102.9</v>
      </c>
      <c r="F541" s="61">
        <v>0</v>
      </c>
      <c r="G541" s="61">
        <v>104102.9</v>
      </c>
    </row>
    <row r="542" spans="1:7" s="105" customFormat="1" ht="11.25">
      <c r="A542" s="62" t="s">
        <v>428</v>
      </c>
      <c r="B542" s="62" t="s">
        <v>438</v>
      </c>
      <c r="C542" s="62" t="s">
        <v>395</v>
      </c>
      <c r="D542" s="63" t="s">
        <v>396</v>
      </c>
      <c r="E542" s="64">
        <v>104102.9</v>
      </c>
      <c r="F542" s="64">
        <v>0</v>
      </c>
      <c r="G542" s="64">
        <v>104102.9</v>
      </c>
    </row>
    <row r="543" spans="1:7" s="142" customFormat="1" ht="11.25">
      <c r="A543" s="62" t="s">
        <v>428</v>
      </c>
      <c r="B543" s="62" t="s">
        <v>438</v>
      </c>
      <c r="C543" s="62" t="s">
        <v>397</v>
      </c>
      <c r="D543" s="63" t="s">
        <v>398</v>
      </c>
      <c r="E543" s="64">
        <v>104102.9</v>
      </c>
      <c r="F543" s="64"/>
      <c r="G543" s="67">
        <v>104102.9</v>
      </c>
    </row>
    <row r="544" spans="1:7" s="142" customFormat="1" ht="22.5">
      <c r="A544" s="56" t="s">
        <v>428</v>
      </c>
      <c r="B544" s="56" t="s">
        <v>440</v>
      </c>
      <c r="C544" s="56"/>
      <c r="D544" s="57" t="s">
        <v>441</v>
      </c>
      <c r="E544" s="58">
        <v>900</v>
      </c>
      <c r="F544" s="58">
        <v>0</v>
      </c>
      <c r="G544" s="58">
        <v>900</v>
      </c>
    </row>
    <row r="545" spans="1:7" s="142" customFormat="1" ht="11.25">
      <c r="A545" s="59" t="s">
        <v>428</v>
      </c>
      <c r="B545" s="59" t="s">
        <v>442</v>
      </c>
      <c r="C545" s="59"/>
      <c r="D545" s="60" t="s">
        <v>443</v>
      </c>
      <c r="E545" s="61">
        <v>900</v>
      </c>
      <c r="F545" s="61">
        <v>0</v>
      </c>
      <c r="G545" s="61">
        <v>900</v>
      </c>
    </row>
    <row r="546" spans="1:7" s="142" customFormat="1" ht="11.25">
      <c r="A546" s="62" t="s">
        <v>428</v>
      </c>
      <c r="B546" s="62" t="s">
        <v>442</v>
      </c>
      <c r="C546" s="62" t="s">
        <v>395</v>
      </c>
      <c r="D546" s="63" t="s">
        <v>396</v>
      </c>
      <c r="E546" s="64">
        <v>900</v>
      </c>
      <c r="F546" s="64">
        <v>0</v>
      </c>
      <c r="G546" s="64">
        <v>900</v>
      </c>
    </row>
    <row r="547" spans="1:7" s="142" customFormat="1" ht="11.25">
      <c r="A547" s="62" t="s">
        <v>428</v>
      </c>
      <c r="B547" s="62" t="s">
        <v>442</v>
      </c>
      <c r="C547" s="62" t="s">
        <v>426</v>
      </c>
      <c r="D547" s="63" t="s">
        <v>444</v>
      </c>
      <c r="E547" s="64">
        <v>900</v>
      </c>
      <c r="F547" s="64"/>
      <c r="G547" s="67">
        <v>900</v>
      </c>
    </row>
    <row r="548" spans="1:7" s="144" customFormat="1" ht="22.5">
      <c r="A548" s="56" t="s">
        <v>428</v>
      </c>
      <c r="B548" s="56" t="s">
        <v>254</v>
      </c>
      <c r="C548" s="56"/>
      <c r="D548" s="57" t="s">
        <v>255</v>
      </c>
      <c r="E548" s="58">
        <v>749.4</v>
      </c>
      <c r="F548" s="58">
        <v>0</v>
      </c>
      <c r="G548" s="58">
        <v>749.4</v>
      </c>
    </row>
    <row r="549" spans="1:7" s="144" customFormat="1" ht="22.5">
      <c r="A549" s="59" t="s">
        <v>428</v>
      </c>
      <c r="B549" s="59" t="s">
        <v>445</v>
      </c>
      <c r="C549" s="59"/>
      <c r="D549" s="60" t="s">
        <v>446</v>
      </c>
      <c r="E549" s="61">
        <v>749.4</v>
      </c>
      <c r="F549" s="61">
        <v>0</v>
      </c>
      <c r="G549" s="61">
        <v>749.4</v>
      </c>
    </row>
    <row r="550" spans="1:7" s="94" customFormat="1" ht="11.25">
      <c r="A550" s="62" t="s">
        <v>428</v>
      </c>
      <c r="B550" s="62" t="s">
        <v>445</v>
      </c>
      <c r="C550" s="62" t="s">
        <v>395</v>
      </c>
      <c r="D550" s="63" t="s">
        <v>396</v>
      </c>
      <c r="E550" s="64">
        <v>749.4</v>
      </c>
      <c r="F550" s="64">
        <v>0</v>
      </c>
      <c r="G550" s="64">
        <v>749.4</v>
      </c>
    </row>
    <row r="551" spans="1:7" s="94" customFormat="1" ht="11.25">
      <c r="A551" s="62" t="s">
        <v>428</v>
      </c>
      <c r="B551" s="62" t="s">
        <v>445</v>
      </c>
      <c r="C551" s="62" t="s">
        <v>397</v>
      </c>
      <c r="D551" s="63" t="s">
        <v>398</v>
      </c>
      <c r="E551" s="64">
        <v>749.4</v>
      </c>
      <c r="F551" s="64"/>
      <c r="G551" s="67">
        <v>749.4</v>
      </c>
    </row>
    <row r="552" spans="1:7" s="105" customFormat="1" ht="10.5">
      <c r="A552" s="53" t="s">
        <v>447</v>
      </c>
      <c r="B552" s="145"/>
      <c r="C552" s="145"/>
      <c r="D552" s="91" t="s">
        <v>448</v>
      </c>
      <c r="E552" s="55">
        <v>37571.4</v>
      </c>
      <c r="F552" s="55">
        <v>0</v>
      </c>
      <c r="G552" s="55">
        <v>37571.4</v>
      </c>
    </row>
    <row r="553" spans="1:7" s="105" customFormat="1" ht="22.5">
      <c r="A553" s="56" t="s">
        <v>447</v>
      </c>
      <c r="B553" s="146" t="s">
        <v>365</v>
      </c>
      <c r="C553" s="146"/>
      <c r="D553" s="147" t="s">
        <v>366</v>
      </c>
      <c r="E553" s="58">
        <v>32505.7</v>
      </c>
      <c r="F553" s="58">
        <v>0</v>
      </c>
      <c r="G553" s="58">
        <v>32505.7</v>
      </c>
    </row>
    <row r="554" spans="1:7" s="105" customFormat="1" ht="33.75">
      <c r="A554" s="59" t="s">
        <v>447</v>
      </c>
      <c r="B554" s="148" t="s">
        <v>449</v>
      </c>
      <c r="C554" s="148"/>
      <c r="D554" s="149" t="s">
        <v>450</v>
      </c>
      <c r="E554" s="61">
        <v>32505.7</v>
      </c>
      <c r="F554" s="61">
        <v>0</v>
      </c>
      <c r="G554" s="61">
        <v>32505.7</v>
      </c>
    </row>
    <row r="555" spans="1:7" s="105" customFormat="1" ht="11.25">
      <c r="A555" s="62" t="s">
        <v>447</v>
      </c>
      <c r="B555" s="150" t="s">
        <v>449</v>
      </c>
      <c r="C555" s="150" t="s">
        <v>395</v>
      </c>
      <c r="D555" s="151" t="s">
        <v>432</v>
      </c>
      <c r="E555" s="64">
        <v>32505.7</v>
      </c>
      <c r="F555" s="64">
        <v>0</v>
      </c>
      <c r="G555" s="64">
        <v>32505.7</v>
      </c>
    </row>
    <row r="556" spans="1:7" s="105" customFormat="1" ht="11.25">
      <c r="A556" s="62" t="s">
        <v>447</v>
      </c>
      <c r="B556" s="150" t="s">
        <v>449</v>
      </c>
      <c r="C556" s="150" t="s">
        <v>426</v>
      </c>
      <c r="D556" s="151" t="s">
        <v>427</v>
      </c>
      <c r="E556" s="64">
        <v>32505.7</v>
      </c>
      <c r="F556" s="64"/>
      <c r="G556" s="67">
        <v>32505.7</v>
      </c>
    </row>
    <row r="557" spans="1:7" s="94" customFormat="1" ht="22.5">
      <c r="A557" s="56" t="s">
        <v>447</v>
      </c>
      <c r="B557" s="56" t="s">
        <v>153</v>
      </c>
      <c r="C557" s="56"/>
      <c r="D557" s="57" t="s">
        <v>154</v>
      </c>
      <c r="E557" s="58">
        <v>5065.7</v>
      </c>
      <c r="F557" s="58">
        <v>0</v>
      </c>
      <c r="G557" s="58">
        <v>5065.7</v>
      </c>
    </row>
    <row r="558" spans="1:7" s="94" customFormat="1" ht="33.75">
      <c r="A558" s="59" t="s">
        <v>447</v>
      </c>
      <c r="B558" s="59" t="s">
        <v>451</v>
      </c>
      <c r="C558" s="59"/>
      <c r="D558" s="60" t="s">
        <v>452</v>
      </c>
      <c r="E558" s="61">
        <v>1181.2</v>
      </c>
      <c r="F558" s="61">
        <v>0</v>
      </c>
      <c r="G558" s="61">
        <v>1181.2</v>
      </c>
    </row>
    <row r="559" spans="1:7" s="94" customFormat="1" ht="22.5">
      <c r="A559" s="62" t="s">
        <v>447</v>
      </c>
      <c r="B559" s="62" t="s">
        <v>451</v>
      </c>
      <c r="C559" s="62" t="s">
        <v>191</v>
      </c>
      <c r="D559" s="69" t="s">
        <v>192</v>
      </c>
      <c r="E559" s="64">
        <v>0</v>
      </c>
      <c r="F559" s="64">
        <v>1181.2</v>
      </c>
      <c r="G559" s="64">
        <v>1181.2</v>
      </c>
    </row>
    <row r="560" spans="1:7" s="94" customFormat="1" ht="11.25">
      <c r="A560" s="62" t="s">
        <v>447</v>
      </c>
      <c r="B560" s="62" t="s">
        <v>451</v>
      </c>
      <c r="C560" s="62" t="s">
        <v>193</v>
      </c>
      <c r="D560" s="63" t="s">
        <v>273</v>
      </c>
      <c r="E560" s="64">
        <v>0</v>
      </c>
      <c r="F560" s="64">
        <v>1181.2</v>
      </c>
      <c r="G560" s="64">
        <v>1181.2</v>
      </c>
    </row>
    <row r="561" spans="1:7" s="94" customFormat="1" ht="11.25">
      <c r="A561" s="62" t="s">
        <v>447</v>
      </c>
      <c r="B561" s="62" t="s">
        <v>451</v>
      </c>
      <c r="C561" s="62" t="s">
        <v>94</v>
      </c>
      <c r="D561" s="63" t="s">
        <v>95</v>
      </c>
      <c r="E561" s="64">
        <v>1181.2</v>
      </c>
      <c r="F561" s="64">
        <v>-1181.2</v>
      </c>
      <c r="G561" s="64">
        <v>0</v>
      </c>
    </row>
    <row r="562" spans="1:7" s="94" customFormat="1" ht="11.25">
      <c r="A562" s="62" t="s">
        <v>447</v>
      </c>
      <c r="B562" s="62" t="s">
        <v>451</v>
      </c>
      <c r="C562" s="62" t="s">
        <v>98</v>
      </c>
      <c r="D562" s="63" t="s">
        <v>99</v>
      </c>
      <c r="E562" s="64">
        <v>1181.2</v>
      </c>
      <c r="F562" s="64">
        <v>-1181.2</v>
      </c>
      <c r="G562" s="67">
        <v>0</v>
      </c>
    </row>
    <row r="563" spans="1:7" s="94" customFormat="1" ht="33.75">
      <c r="A563" s="59" t="s">
        <v>447</v>
      </c>
      <c r="B563" s="59" t="s">
        <v>453</v>
      </c>
      <c r="C563" s="59"/>
      <c r="D563" s="60" t="s">
        <v>452</v>
      </c>
      <c r="E563" s="61">
        <v>3884.5</v>
      </c>
      <c r="F563" s="61">
        <v>0</v>
      </c>
      <c r="G563" s="61">
        <v>3884.5</v>
      </c>
    </row>
    <row r="564" spans="1:7" s="94" customFormat="1" ht="22.5">
      <c r="A564" s="65" t="s">
        <v>447</v>
      </c>
      <c r="B564" s="65" t="s">
        <v>453</v>
      </c>
      <c r="C564" s="62" t="s">
        <v>191</v>
      </c>
      <c r="D564" s="69" t="s">
        <v>192</v>
      </c>
      <c r="E564" s="64">
        <v>0</v>
      </c>
      <c r="F564" s="64">
        <v>3884.5</v>
      </c>
      <c r="G564" s="64">
        <v>3884.5</v>
      </c>
    </row>
    <row r="565" spans="1:7" s="94" customFormat="1" ht="11.25">
      <c r="A565" s="65" t="s">
        <v>447</v>
      </c>
      <c r="B565" s="65" t="s">
        <v>453</v>
      </c>
      <c r="C565" s="62" t="s">
        <v>193</v>
      </c>
      <c r="D565" s="63" t="s">
        <v>273</v>
      </c>
      <c r="E565" s="64">
        <v>0</v>
      </c>
      <c r="F565" s="64">
        <v>3884.5</v>
      </c>
      <c r="G565" s="64">
        <v>3884.5</v>
      </c>
    </row>
    <row r="566" spans="1:7" s="94" customFormat="1" ht="11.25">
      <c r="A566" s="65" t="s">
        <v>447</v>
      </c>
      <c r="B566" s="65" t="s">
        <v>453</v>
      </c>
      <c r="C566" s="65" t="s">
        <v>94</v>
      </c>
      <c r="D566" s="63" t="s">
        <v>95</v>
      </c>
      <c r="E566" s="64">
        <v>3884.5</v>
      </c>
      <c r="F566" s="64">
        <v>-3884.5</v>
      </c>
      <c r="G566" s="64">
        <v>0</v>
      </c>
    </row>
    <row r="567" spans="1:7" s="94" customFormat="1" ht="11.25">
      <c r="A567" s="65" t="s">
        <v>447</v>
      </c>
      <c r="B567" s="65" t="s">
        <v>453</v>
      </c>
      <c r="C567" s="65" t="s">
        <v>98</v>
      </c>
      <c r="D567" s="63" t="s">
        <v>99</v>
      </c>
      <c r="E567" s="64">
        <v>3884.5</v>
      </c>
      <c r="F567" s="64">
        <v>-3884.5</v>
      </c>
      <c r="G567" s="67">
        <v>0</v>
      </c>
    </row>
    <row r="568" spans="1:7" s="105" customFormat="1" ht="10.5">
      <c r="A568" s="53" t="s">
        <v>454</v>
      </c>
      <c r="B568" s="53"/>
      <c r="C568" s="53"/>
      <c r="D568" s="91" t="s">
        <v>455</v>
      </c>
      <c r="E568" s="55">
        <v>1526.4</v>
      </c>
      <c r="F568" s="55">
        <v>0</v>
      </c>
      <c r="G568" s="55">
        <v>1526.4</v>
      </c>
    </row>
    <row r="569" spans="1:7" ht="22.5">
      <c r="A569" s="56" t="s">
        <v>454</v>
      </c>
      <c r="B569" s="56" t="s">
        <v>153</v>
      </c>
      <c r="C569" s="56"/>
      <c r="D569" s="57" t="s">
        <v>154</v>
      </c>
      <c r="E569" s="58">
        <v>228.2</v>
      </c>
      <c r="F569" s="58">
        <v>0</v>
      </c>
      <c r="G569" s="58">
        <v>228.2</v>
      </c>
    </row>
    <row r="570" spans="1:7" s="68" customFormat="1" ht="22.5">
      <c r="A570" s="59" t="s">
        <v>454</v>
      </c>
      <c r="B570" s="59" t="s">
        <v>153</v>
      </c>
      <c r="C570" s="59"/>
      <c r="D570" s="60" t="s">
        <v>456</v>
      </c>
      <c r="E570" s="61">
        <v>228.2</v>
      </c>
      <c r="F570" s="61">
        <v>0</v>
      </c>
      <c r="G570" s="61">
        <v>228.2</v>
      </c>
    </row>
    <row r="571" spans="1:7" s="68" customFormat="1" ht="11.25">
      <c r="A571" s="62" t="s">
        <v>454</v>
      </c>
      <c r="B571" s="62" t="s">
        <v>457</v>
      </c>
      <c r="C571" s="62" t="s">
        <v>395</v>
      </c>
      <c r="D571" s="63" t="s">
        <v>432</v>
      </c>
      <c r="E571" s="64">
        <v>228.2</v>
      </c>
      <c r="F571" s="64">
        <v>0</v>
      </c>
      <c r="G571" s="64">
        <v>228.2</v>
      </c>
    </row>
    <row r="572" spans="1:7" ht="11.25">
      <c r="A572" s="62" t="s">
        <v>454</v>
      </c>
      <c r="B572" s="62" t="s">
        <v>457</v>
      </c>
      <c r="C572" s="62" t="s">
        <v>397</v>
      </c>
      <c r="D572" s="63" t="s">
        <v>398</v>
      </c>
      <c r="E572" s="64">
        <v>228.2</v>
      </c>
      <c r="F572" s="64"/>
      <c r="G572" s="67">
        <v>228.2</v>
      </c>
    </row>
    <row r="573" spans="1:7" ht="22.5">
      <c r="A573" s="56" t="s">
        <v>454</v>
      </c>
      <c r="B573" s="56" t="s">
        <v>159</v>
      </c>
      <c r="C573" s="56"/>
      <c r="D573" s="57" t="s">
        <v>160</v>
      </c>
      <c r="E573" s="58">
        <v>1298.2</v>
      </c>
      <c r="F573" s="58">
        <v>0</v>
      </c>
      <c r="G573" s="58">
        <v>1298.2</v>
      </c>
    </row>
    <row r="574" spans="1:7" ht="11.25">
      <c r="A574" s="59" t="s">
        <v>454</v>
      </c>
      <c r="B574" s="59" t="s">
        <v>161</v>
      </c>
      <c r="C574" s="59"/>
      <c r="D574" s="60" t="s">
        <v>162</v>
      </c>
      <c r="E574" s="61">
        <v>937.4</v>
      </c>
      <c r="F574" s="61">
        <v>0</v>
      </c>
      <c r="G574" s="61">
        <v>937.4</v>
      </c>
    </row>
    <row r="575" spans="1:7" ht="16.5" customHeight="1">
      <c r="A575" s="62" t="s">
        <v>454</v>
      </c>
      <c r="B575" s="62" t="s">
        <v>161</v>
      </c>
      <c r="C575" s="62" t="s">
        <v>146</v>
      </c>
      <c r="D575" s="63" t="s">
        <v>147</v>
      </c>
      <c r="E575" s="64">
        <v>937.4</v>
      </c>
      <c r="F575" s="64">
        <v>0</v>
      </c>
      <c r="G575" s="64">
        <v>937.4</v>
      </c>
    </row>
    <row r="576" spans="1:7" ht="22.5">
      <c r="A576" s="62" t="s">
        <v>454</v>
      </c>
      <c r="B576" s="62" t="s">
        <v>161</v>
      </c>
      <c r="C576" s="62" t="s">
        <v>350</v>
      </c>
      <c r="D576" s="63" t="s">
        <v>351</v>
      </c>
      <c r="E576" s="64">
        <v>937.4</v>
      </c>
      <c r="F576" s="64"/>
      <c r="G576" s="67">
        <v>937.4</v>
      </c>
    </row>
    <row r="577" spans="1:7" ht="11.25">
      <c r="A577" s="59" t="s">
        <v>454</v>
      </c>
      <c r="B577" s="59" t="s">
        <v>163</v>
      </c>
      <c r="C577" s="59"/>
      <c r="D577" s="60" t="s">
        <v>164</v>
      </c>
      <c r="E577" s="61">
        <v>80.8</v>
      </c>
      <c r="F577" s="61">
        <v>0</v>
      </c>
      <c r="G577" s="61">
        <v>80.8</v>
      </c>
    </row>
    <row r="578" spans="1:7" ht="11.25">
      <c r="A578" s="62" t="s">
        <v>454</v>
      </c>
      <c r="B578" s="62" t="s">
        <v>163</v>
      </c>
      <c r="C578" s="62" t="s">
        <v>395</v>
      </c>
      <c r="D578" s="77" t="s">
        <v>432</v>
      </c>
      <c r="E578" s="64">
        <v>0</v>
      </c>
      <c r="F578" s="64">
        <v>0</v>
      </c>
      <c r="G578" s="64">
        <v>0</v>
      </c>
    </row>
    <row r="579" spans="1:7" ht="13.5" customHeight="1">
      <c r="A579" s="62" t="s">
        <v>454</v>
      </c>
      <c r="B579" s="62" t="s">
        <v>163</v>
      </c>
      <c r="C579" s="62" t="s">
        <v>397</v>
      </c>
      <c r="D579" s="77" t="s">
        <v>398</v>
      </c>
      <c r="E579" s="64">
        <v>0</v>
      </c>
      <c r="F579" s="64"/>
      <c r="G579" s="67">
        <v>0</v>
      </c>
    </row>
    <row r="580" spans="1:7" ht="11.25">
      <c r="A580" s="62" t="s">
        <v>454</v>
      </c>
      <c r="B580" s="62" t="s">
        <v>163</v>
      </c>
      <c r="C580" s="62" t="s">
        <v>94</v>
      </c>
      <c r="D580" s="63" t="s">
        <v>95</v>
      </c>
      <c r="E580" s="64">
        <v>80.8</v>
      </c>
      <c r="F580" s="64">
        <v>0</v>
      </c>
      <c r="G580" s="64">
        <v>80.8</v>
      </c>
    </row>
    <row r="581" spans="1:7" ht="11.25">
      <c r="A581" s="62" t="s">
        <v>454</v>
      </c>
      <c r="B581" s="62" t="s">
        <v>163</v>
      </c>
      <c r="C581" s="62" t="s">
        <v>98</v>
      </c>
      <c r="D581" s="63" t="s">
        <v>99</v>
      </c>
      <c r="E581" s="64">
        <v>80.8</v>
      </c>
      <c r="F581" s="64"/>
      <c r="G581" s="67">
        <v>80.8</v>
      </c>
    </row>
    <row r="582" spans="1:7" ht="11.25">
      <c r="A582" s="59" t="s">
        <v>454</v>
      </c>
      <c r="B582" s="59" t="s">
        <v>458</v>
      </c>
      <c r="C582" s="59"/>
      <c r="D582" s="76" t="s">
        <v>459</v>
      </c>
      <c r="E582" s="61">
        <v>260</v>
      </c>
      <c r="F582" s="61">
        <v>0</v>
      </c>
      <c r="G582" s="61">
        <v>260</v>
      </c>
    </row>
    <row r="583" spans="1:7" ht="11.25">
      <c r="A583" s="62" t="s">
        <v>454</v>
      </c>
      <c r="B583" s="62" t="s">
        <v>458</v>
      </c>
      <c r="C583" s="62" t="s">
        <v>395</v>
      </c>
      <c r="D583" s="77" t="s">
        <v>432</v>
      </c>
      <c r="E583" s="64">
        <v>260</v>
      </c>
      <c r="F583" s="64">
        <v>0</v>
      </c>
      <c r="G583" s="64">
        <v>260</v>
      </c>
    </row>
    <row r="584" spans="1:7" ht="11.25">
      <c r="A584" s="62" t="s">
        <v>454</v>
      </c>
      <c r="B584" s="62" t="s">
        <v>458</v>
      </c>
      <c r="C584" s="62" t="s">
        <v>460</v>
      </c>
      <c r="D584" s="77" t="s">
        <v>461</v>
      </c>
      <c r="E584" s="64">
        <v>260</v>
      </c>
      <c r="F584" s="64"/>
      <c r="G584" s="67">
        <v>260</v>
      </c>
    </row>
    <row r="585" spans="1:7" ht="11.25">
      <c r="A585" s="59" t="s">
        <v>454</v>
      </c>
      <c r="B585" s="59" t="s">
        <v>462</v>
      </c>
      <c r="C585" s="59"/>
      <c r="D585" s="76" t="s">
        <v>463</v>
      </c>
      <c r="E585" s="61">
        <v>20</v>
      </c>
      <c r="F585" s="61">
        <v>0</v>
      </c>
      <c r="G585" s="61">
        <v>20</v>
      </c>
    </row>
    <row r="586" spans="1:7" ht="11.25">
      <c r="A586" s="62" t="s">
        <v>454</v>
      </c>
      <c r="B586" s="62" t="s">
        <v>462</v>
      </c>
      <c r="C586" s="62" t="s">
        <v>395</v>
      </c>
      <c r="D586" s="77" t="s">
        <v>432</v>
      </c>
      <c r="E586" s="64">
        <v>20</v>
      </c>
      <c r="F586" s="64">
        <v>0</v>
      </c>
      <c r="G586" s="64">
        <v>20</v>
      </c>
    </row>
    <row r="587" spans="1:7" ht="11.25">
      <c r="A587" s="62" t="s">
        <v>454</v>
      </c>
      <c r="B587" s="62" t="s">
        <v>462</v>
      </c>
      <c r="C587" s="62" t="s">
        <v>460</v>
      </c>
      <c r="D587" s="77" t="s">
        <v>461</v>
      </c>
      <c r="E587" s="64">
        <v>20</v>
      </c>
      <c r="F587" s="64"/>
      <c r="G587" s="67">
        <v>20</v>
      </c>
    </row>
    <row r="588" spans="1:7" s="105" customFormat="1" ht="10.5">
      <c r="A588" s="50" t="s">
        <v>464</v>
      </c>
      <c r="B588" s="50"/>
      <c r="C588" s="50"/>
      <c r="D588" s="104" t="s">
        <v>465</v>
      </c>
      <c r="E588" s="52">
        <v>12573</v>
      </c>
      <c r="F588" s="52">
        <v>0</v>
      </c>
      <c r="G588" s="52">
        <v>12573</v>
      </c>
    </row>
    <row r="589" spans="1:7" s="105" customFormat="1" ht="10.5">
      <c r="A589" s="53" t="s">
        <v>466</v>
      </c>
      <c r="B589" s="53"/>
      <c r="C589" s="53"/>
      <c r="D589" s="91" t="s">
        <v>467</v>
      </c>
      <c r="E589" s="55">
        <v>12573</v>
      </c>
      <c r="F589" s="55">
        <v>0</v>
      </c>
      <c r="G589" s="55">
        <v>12573</v>
      </c>
    </row>
    <row r="590" spans="1:7" s="105" customFormat="1" ht="22.5">
      <c r="A590" s="56" t="s">
        <v>466</v>
      </c>
      <c r="B590" s="56" t="s">
        <v>384</v>
      </c>
      <c r="C590" s="56"/>
      <c r="D590" s="57" t="s">
        <v>385</v>
      </c>
      <c r="E590" s="58">
        <v>12459</v>
      </c>
      <c r="F590" s="58">
        <v>0</v>
      </c>
      <c r="G590" s="58">
        <v>12459</v>
      </c>
    </row>
    <row r="591" spans="1:7" s="105" customFormat="1" ht="11.25">
      <c r="A591" s="59" t="s">
        <v>466</v>
      </c>
      <c r="B591" s="59" t="s">
        <v>386</v>
      </c>
      <c r="C591" s="59"/>
      <c r="D591" s="60" t="s">
        <v>145</v>
      </c>
      <c r="E591" s="61">
        <v>7570.6</v>
      </c>
      <c r="F591" s="61">
        <v>0</v>
      </c>
      <c r="G591" s="61">
        <v>7570.6</v>
      </c>
    </row>
    <row r="592" spans="1:7" s="105" customFormat="1" ht="16.5" customHeight="1">
      <c r="A592" s="62" t="s">
        <v>466</v>
      </c>
      <c r="B592" s="62" t="s">
        <v>386</v>
      </c>
      <c r="C592" s="62" t="s">
        <v>146</v>
      </c>
      <c r="D592" s="63" t="s">
        <v>147</v>
      </c>
      <c r="E592" s="64">
        <v>7570.6</v>
      </c>
      <c r="F592" s="64">
        <v>0</v>
      </c>
      <c r="G592" s="64">
        <v>7570.6</v>
      </c>
    </row>
    <row r="593" spans="1:7" s="105" customFormat="1" ht="11.25">
      <c r="A593" s="62" t="s">
        <v>466</v>
      </c>
      <c r="B593" s="62" t="s">
        <v>386</v>
      </c>
      <c r="C593" s="62" t="s">
        <v>148</v>
      </c>
      <c r="D593" s="63" t="s">
        <v>152</v>
      </c>
      <c r="E593" s="64">
        <v>7570.6</v>
      </c>
      <c r="F593" s="64"/>
      <c r="G593" s="67">
        <v>7570.6</v>
      </c>
    </row>
    <row r="594" spans="1:7" s="105" customFormat="1" ht="11.25">
      <c r="A594" s="59" t="s">
        <v>466</v>
      </c>
      <c r="B594" s="59" t="s">
        <v>387</v>
      </c>
      <c r="C594" s="59"/>
      <c r="D594" s="60" t="s">
        <v>151</v>
      </c>
      <c r="E594" s="61">
        <v>2888.4</v>
      </c>
      <c r="F594" s="61">
        <v>0</v>
      </c>
      <c r="G594" s="61">
        <v>2888.4</v>
      </c>
    </row>
    <row r="595" spans="1:7" s="105" customFormat="1" ht="16.5" customHeight="1">
      <c r="A595" s="62" t="s">
        <v>466</v>
      </c>
      <c r="B595" s="62" t="s">
        <v>387</v>
      </c>
      <c r="C595" s="62" t="s">
        <v>146</v>
      </c>
      <c r="D595" s="63" t="s">
        <v>147</v>
      </c>
      <c r="E595" s="64">
        <v>2888.4</v>
      </c>
      <c r="F595" s="64">
        <v>0</v>
      </c>
      <c r="G595" s="64">
        <v>2888.4</v>
      </c>
    </row>
    <row r="596" spans="1:7" s="105" customFormat="1" ht="11.25">
      <c r="A596" s="62" t="s">
        <v>466</v>
      </c>
      <c r="B596" s="62" t="s">
        <v>387</v>
      </c>
      <c r="C596" s="62" t="s">
        <v>148</v>
      </c>
      <c r="D596" s="63" t="s">
        <v>152</v>
      </c>
      <c r="E596" s="64">
        <v>2888.4</v>
      </c>
      <c r="F596" s="64"/>
      <c r="G596" s="67">
        <v>2888.4</v>
      </c>
    </row>
    <row r="597" spans="1:7" s="152" customFormat="1" ht="11.25">
      <c r="A597" s="59" t="s">
        <v>466</v>
      </c>
      <c r="B597" s="59" t="s">
        <v>388</v>
      </c>
      <c r="C597" s="59"/>
      <c r="D597" s="60" t="s">
        <v>389</v>
      </c>
      <c r="E597" s="61">
        <v>2000</v>
      </c>
      <c r="F597" s="61">
        <v>0</v>
      </c>
      <c r="G597" s="61">
        <v>2000</v>
      </c>
    </row>
    <row r="598" spans="1:7" s="152" customFormat="1" ht="20.25" customHeight="1">
      <c r="A598" s="78" t="s">
        <v>466</v>
      </c>
      <c r="B598" s="78" t="s">
        <v>388</v>
      </c>
      <c r="C598" s="78" t="s">
        <v>146</v>
      </c>
      <c r="D598" s="79" t="s">
        <v>147</v>
      </c>
      <c r="E598" s="80">
        <v>2000</v>
      </c>
      <c r="F598" s="80">
        <v>0</v>
      </c>
      <c r="G598" s="80">
        <v>2000</v>
      </c>
    </row>
    <row r="599" spans="1:7" s="152" customFormat="1" ht="11.25">
      <c r="A599" s="78" t="s">
        <v>466</v>
      </c>
      <c r="B599" s="78" t="s">
        <v>388</v>
      </c>
      <c r="C599" s="78" t="s">
        <v>148</v>
      </c>
      <c r="D599" s="79" t="s">
        <v>152</v>
      </c>
      <c r="E599" s="80">
        <v>2000</v>
      </c>
      <c r="F599" s="80"/>
      <c r="G599" s="67">
        <v>2000</v>
      </c>
    </row>
    <row r="600" spans="1:7" s="152" customFormat="1" ht="33.75">
      <c r="A600" s="153" t="s">
        <v>466</v>
      </c>
      <c r="B600" s="153" t="s">
        <v>228</v>
      </c>
      <c r="C600" s="153"/>
      <c r="D600" s="154" t="s">
        <v>229</v>
      </c>
      <c r="E600" s="155">
        <v>50</v>
      </c>
      <c r="F600" s="155">
        <v>0</v>
      </c>
      <c r="G600" s="155">
        <v>50</v>
      </c>
    </row>
    <row r="601" spans="1:7" s="152" customFormat="1" ht="11.25">
      <c r="A601" s="156" t="s">
        <v>466</v>
      </c>
      <c r="B601" s="156" t="s">
        <v>236</v>
      </c>
      <c r="C601" s="156"/>
      <c r="D601" s="157" t="s">
        <v>237</v>
      </c>
      <c r="E601" s="158">
        <v>50</v>
      </c>
      <c r="F601" s="158">
        <v>0</v>
      </c>
      <c r="G601" s="158">
        <v>50</v>
      </c>
    </row>
    <row r="602" spans="1:7" s="152" customFormat="1" ht="14.25" customHeight="1">
      <c r="A602" s="159" t="s">
        <v>466</v>
      </c>
      <c r="B602" s="159" t="s">
        <v>236</v>
      </c>
      <c r="C602" s="159" t="s">
        <v>146</v>
      </c>
      <c r="D602" s="160" t="s">
        <v>147</v>
      </c>
      <c r="E602" s="161">
        <v>50</v>
      </c>
      <c r="F602" s="161">
        <v>0</v>
      </c>
      <c r="G602" s="161">
        <v>50</v>
      </c>
    </row>
    <row r="603" spans="1:7" s="152" customFormat="1" ht="11.25">
      <c r="A603" s="159" t="s">
        <v>466</v>
      </c>
      <c r="B603" s="159" t="s">
        <v>236</v>
      </c>
      <c r="C603" s="159" t="s">
        <v>148</v>
      </c>
      <c r="D603" s="160" t="s">
        <v>152</v>
      </c>
      <c r="E603" s="161">
        <v>50</v>
      </c>
      <c r="F603" s="161"/>
      <c r="G603" s="67">
        <v>50</v>
      </c>
    </row>
    <row r="604" spans="1:7" s="152" customFormat="1" ht="22.5">
      <c r="A604" s="153" t="s">
        <v>466</v>
      </c>
      <c r="B604" s="153" t="s">
        <v>373</v>
      </c>
      <c r="C604" s="153"/>
      <c r="D604" s="154" t="s">
        <v>374</v>
      </c>
      <c r="E604" s="155">
        <v>64</v>
      </c>
      <c r="F604" s="155">
        <v>0</v>
      </c>
      <c r="G604" s="155">
        <v>64</v>
      </c>
    </row>
    <row r="605" spans="1:7" s="152" customFormat="1" ht="11.25">
      <c r="A605" s="156" t="s">
        <v>466</v>
      </c>
      <c r="B605" s="156" t="s">
        <v>375</v>
      </c>
      <c r="C605" s="156"/>
      <c r="D605" s="157" t="s">
        <v>376</v>
      </c>
      <c r="E605" s="158">
        <v>64</v>
      </c>
      <c r="F605" s="158">
        <v>0</v>
      </c>
      <c r="G605" s="158">
        <v>64</v>
      </c>
    </row>
    <row r="606" spans="1:7" s="152" customFormat="1" ht="22.5">
      <c r="A606" s="159" t="s">
        <v>466</v>
      </c>
      <c r="B606" s="159" t="s">
        <v>375</v>
      </c>
      <c r="C606" s="159" t="s">
        <v>146</v>
      </c>
      <c r="D606" s="160" t="s">
        <v>147</v>
      </c>
      <c r="E606" s="161">
        <v>64</v>
      </c>
      <c r="F606" s="161">
        <v>0</v>
      </c>
      <c r="G606" s="161">
        <v>64</v>
      </c>
    </row>
    <row r="607" spans="1:7" s="152" customFormat="1" ht="11.25">
      <c r="A607" s="159" t="s">
        <v>466</v>
      </c>
      <c r="B607" s="159" t="s">
        <v>375</v>
      </c>
      <c r="C607" s="159" t="s">
        <v>148</v>
      </c>
      <c r="D607" s="160" t="s">
        <v>152</v>
      </c>
      <c r="E607" s="161">
        <v>64</v>
      </c>
      <c r="F607" s="161"/>
      <c r="G607" s="67">
        <v>64</v>
      </c>
    </row>
    <row r="608" spans="1:7" s="165" customFormat="1" ht="11.25">
      <c r="A608" s="162" t="s">
        <v>468</v>
      </c>
      <c r="B608" s="162"/>
      <c r="C608" s="162"/>
      <c r="D608" s="163" t="s">
        <v>469</v>
      </c>
      <c r="E608" s="164">
        <v>5698.9</v>
      </c>
      <c r="F608" s="164">
        <v>0</v>
      </c>
      <c r="G608" s="164">
        <v>5698.9</v>
      </c>
    </row>
    <row r="609" spans="1:7" s="165" customFormat="1" ht="11.25">
      <c r="A609" s="166" t="s">
        <v>470</v>
      </c>
      <c r="B609" s="166"/>
      <c r="C609" s="166"/>
      <c r="D609" s="167" t="s">
        <v>471</v>
      </c>
      <c r="E609" s="168">
        <v>5698.9</v>
      </c>
      <c r="F609" s="168">
        <v>0</v>
      </c>
      <c r="G609" s="168">
        <v>5698.9</v>
      </c>
    </row>
    <row r="610" spans="1:7" s="165" customFormat="1" ht="22.5">
      <c r="A610" s="153" t="s">
        <v>470</v>
      </c>
      <c r="B610" s="153" t="s">
        <v>165</v>
      </c>
      <c r="C610" s="153"/>
      <c r="D610" s="154" t="s">
        <v>166</v>
      </c>
      <c r="E610" s="155">
        <v>5698.9</v>
      </c>
      <c r="F610" s="155">
        <v>0</v>
      </c>
      <c r="G610" s="155">
        <v>5698.9</v>
      </c>
    </row>
    <row r="611" spans="1:7" s="165" customFormat="1" ht="11.25">
      <c r="A611" s="156" t="s">
        <v>470</v>
      </c>
      <c r="B611" s="156" t="s">
        <v>472</v>
      </c>
      <c r="C611" s="156"/>
      <c r="D611" s="157" t="s">
        <v>145</v>
      </c>
      <c r="E611" s="158">
        <v>5698.9</v>
      </c>
      <c r="F611" s="158">
        <v>0</v>
      </c>
      <c r="G611" s="158">
        <v>5698.9</v>
      </c>
    </row>
    <row r="612" spans="1:7" s="165" customFormat="1" ht="24.75" customHeight="1">
      <c r="A612" s="169" t="s">
        <v>470</v>
      </c>
      <c r="B612" s="169" t="s">
        <v>472</v>
      </c>
      <c r="C612" s="169" t="s">
        <v>146</v>
      </c>
      <c r="D612" s="170" t="s">
        <v>147</v>
      </c>
      <c r="E612" s="171">
        <v>5698.9</v>
      </c>
      <c r="F612" s="171">
        <v>0</v>
      </c>
      <c r="G612" s="171">
        <v>5698.9</v>
      </c>
    </row>
    <row r="613" spans="1:7" s="165" customFormat="1" ht="11.25">
      <c r="A613" s="169" t="s">
        <v>470</v>
      </c>
      <c r="B613" s="169" t="s">
        <v>472</v>
      </c>
      <c r="C613" s="169" t="s">
        <v>382</v>
      </c>
      <c r="D613" s="170" t="s">
        <v>390</v>
      </c>
      <c r="E613" s="171">
        <v>5698.9</v>
      </c>
      <c r="F613" s="171"/>
      <c r="G613" s="67">
        <v>5698.9</v>
      </c>
    </row>
    <row r="614" spans="1:7" s="165" customFormat="1" ht="11.25">
      <c r="A614" s="162" t="s">
        <v>473</v>
      </c>
      <c r="B614" s="162"/>
      <c r="C614" s="162"/>
      <c r="D614" s="163" t="s">
        <v>474</v>
      </c>
      <c r="E614" s="164">
        <v>3491</v>
      </c>
      <c r="F614" s="164">
        <v>0</v>
      </c>
      <c r="G614" s="164">
        <v>3491</v>
      </c>
    </row>
    <row r="615" spans="1:7" s="165" customFormat="1" ht="11.25">
      <c r="A615" s="166" t="s">
        <v>475</v>
      </c>
      <c r="B615" s="166"/>
      <c r="C615" s="166"/>
      <c r="D615" s="167" t="s">
        <v>476</v>
      </c>
      <c r="E615" s="168">
        <v>3491</v>
      </c>
      <c r="F615" s="168">
        <v>0</v>
      </c>
      <c r="G615" s="168">
        <v>3491</v>
      </c>
    </row>
    <row r="616" spans="1:7" s="165" customFormat="1" ht="22.5">
      <c r="A616" s="153" t="s">
        <v>475</v>
      </c>
      <c r="B616" s="153" t="s">
        <v>126</v>
      </c>
      <c r="C616" s="153"/>
      <c r="D616" s="154" t="s">
        <v>127</v>
      </c>
      <c r="E616" s="155">
        <v>3491</v>
      </c>
      <c r="F616" s="155">
        <v>0</v>
      </c>
      <c r="G616" s="155">
        <v>3491</v>
      </c>
    </row>
    <row r="617" spans="1:7" s="165" customFormat="1" ht="11.25">
      <c r="A617" s="156" t="s">
        <v>475</v>
      </c>
      <c r="B617" s="156" t="s">
        <v>477</v>
      </c>
      <c r="C617" s="156"/>
      <c r="D617" s="157" t="s">
        <v>478</v>
      </c>
      <c r="E617" s="158">
        <v>3491</v>
      </c>
      <c r="F617" s="158">
        <v>0</v>
      </c>
      <c r="G617" s="158">
        <v>3491</v>
      </c>
    </row>
    <row r="618" spans="1:7" s="105" customFormat="1" ht="11.25">
      <c r="A618" s="169" t="s">
        <v>475</v>
      </c>
      <c r="B618" s="169" t="s">
        <v>477</v>
      </c>
      <c r="C618" s="169" t="s">
        <v>479</v>
      </c>
      <c r="D618" s="170" t="s">
        <v>480</v>
      </c>
      <c r="E618" s="172">
        <v>3491</v>
      </c>
      <c r="F618" s="172">
        <v>0</v>
      </c>
      <c r="G618" s="172">
        <v>3491</v>
      </c>
    </row>
    <row r="619" spans="1:7" s="142" customFormat="1" ht="11.25">
      <c r="A619" s="169" t="s">
        <v>475</v>
      </c>
      <c r="B619" s="169" t="s">
        <v>477</v>
      </c>
      <c r="C619" s="169" t="s">
        <v>481</v>
      </c>
      <c r="D619" s="170" t="s">
        <v>482</v>
      </c>
      <c r="E619" s="172">
        <v>3491</v>
      </c>
      <c r="F619" s="172"/>
      <c r="G619" s="67">
        <v>3491</v>
      </c>
    </row>
    <row r="620" spans="1:7" s="105" customFormat="1" ht="10.5">
      <c r="A620" s="173" t="s">
        <v>483</v>
      </c>
      <c r="B620" s="173"/>
      <c r="C620" s="173"/>
      <c r="D620" s="174"/>
      <c r="E620" s="175">
        <v>1679433.4</v>
      </c>
      <c r="F620" s="175">
        <v>5454.5</v>
      </c>
      <c r="G620" s="175">
        <v>1684887.9</v>
      </c>
    </row>
    <row r="621" spans="1:5" ht="11.25">
      <c r="A621" s="176"/>
      <c r="B621" s="176"/>
      <c r="C621" s="176"/>
      <c r="D621" s="177"/>
      <c r="E621" s="178"/>
    </row>
    <row r="622" spans="1:5" ht="11.25">
      <c r="A622" s="176"/>
      <c r="B622" s="176"/>
      <c r="C622" s="176"/>
      <c r="D622" s="177"/>
      <c r="E622" s="178"/>
    </row>
    <row r="623" spans="1:5" ht="11.25">
      <c r="A623" s="176"/>
      <c r="B623" s="176"/>
      <c r="C623" s="176"/>
      <c r="D623" s="177"/>
      <c r="E623" s="178"/>
    </row>
    <row r="624" spans="1:5" ht="11.25">
      <c r="A624" s="176"/>
      <c r="B624" s="176"/>
      <c r="C624" s="176"/>
      <c r="D624" s="177"/>
      <c r="E624" s="178"/>
    </row>
    <row r="625" spans="1:5" ht="11.25">
      <c r="A625" s="176"/>
      <c r="B625" s="176"/>
      <c r="C625" s="176"/>
      <c r="D625" s="177"/>
      <c r="E625" s="178"/>
    </row>
    <row r="626" spans="1:5" ht="11.25">
      <c r="A626" s="176"/>
      <c r="B626" s="176"/>
      <c r="C626" s="176"/>
      <c r="D626" s="177"/>
      <c r="E626" s="178"/>
    </row>
    <row r="627" spans="1:5" ht="11.25">
      <c r="A627" s="176"/>
      <c r="B627" s="176"/>
      <c r="C627" s="176"/>
      <c r="D627" s="177"/>
      <c r="E627" s="178"/>
    </row>
    <row r="628" spans="1:5" ht="11.25">
      <c r="A628" s="176"/>
      <c r="B628" s="176"/>
      <c r="C628" s="176"/>
      <c r="D628" s="177"/>
      <c r="E628" s="178"/>
    </row>
    <row r="629" spans="1:5" ht="11.25">
      <c r="A629" s="176"/>
      <c r="B629" s="176"/>
      <c r="C629" s="176"/>
      <c r="D629" s="177"/>
      <c r="E629" s="178"/>
    </row>
    <row r="630" spans="1:3" ht="11.25">
      <c r="A630" s="179"/>
      <c r="B630" s="179"/>
      <c r="C630" s="179"/>
    </row>
  </sheetData>
  <mergeCells count="11">
    <mergeCell ref="A620:D620"/>
    <mergeCell ref="D6:D9"/>
    <mergeCell ref="C6:C9"/>
    <mergeCell ref="B6:B9"/>
    <mergeCell ref="A6:A9"/>
    <mergeCell ref="F6:F9"/>
    <mergeCell ref="G6:G9"/>
    <mergeCell ref="A4:G4"/>
    <mergeCell ref="D1:E1"/>
    <mergeCell ref="D2:E2"/>
    <mergeCell ref="E6:E9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595"/>
  <sheetViews>
    <sheetView workbookViewId="0" topLeftCell="A553">
      <selection activeCell="I569" sqref="I569"/>
    </sheetView>
  </sheetViews>
  <sheetFormatPr defaultColWidth="9.140625" defaultRowHeight="12.75"/>
  <cols>
    <col min="1" max="1" width="4.28125" style="194" customWidth="1"/>
    <col min="2" max="2" width="6.7109375" style="194" customWidth="1"/>
    <col min="3" max="3" width="4.00390625" style="194" customWidth="1"/>
    <col min="4" max="4" width="71.00390625" style="298" customWidth="1"/>
    <col min="5" max="5" width="13.421875" style="188" customWidth="1"/>
    <col min="6" max="6" width="13.140625" style="184" customWidth="1"/>
    <col min="7" max="16384" width="9.140625" style="184" customWidth="1"/>
  </cols>
  <sheetData>
    <row r="1" spans="1:5" ht="12.75">
      <c r="A1" s="181"/>
      <c r="B1" s="181"/>
      <c r="C1" s="181"/>
      <c r="D1" s="182"/>
      <c r="E1" s="183"/>
    </row>
    <row r="2" spans="1:5" ht="12">
      <c r="A2" s="181"/>
      <c r="B2" s="181"/>
      <c r="C2" s="181"/>
      <c r="D2" s="185"/>
      <c r="E2" s="186"/>
    </row>
    <row r="3" spans="1:4" ht="54" customHeight="1">
      <c r="A3" s="181"/>
      <c r="B3" s="181"/>
      <c r="C3" s="181"/>
      <c r="D3" s="187"/>
    </row>
    <row r="4" spans="1:6" ht="32.25" customHeight="1">
      <c r="A4" s="189" t="s">
        <v>484</v>
      </c>
      <c r="B4" s="189"/>
      <c r="C4" s="189"/>
      <c r="D4" s="189"/>
      <c r="E4" s="189"/>
      <c r="F4" s="189"/>
    </row>
    <row r="5" spans="1:4" ht="9" customHeight="1">
      <c r="A5" s="181"/>
      <c r="B5" s="181"/>
      <c r="C5" s="181"/>
      <c r="D5" s="190"/>
    </row>
    <row r="6" spans="1:6" s="194" customFormat="1" ht="10.5">
      <c r="A6" s="191" t="s">
        <v>62</v>
      </c>
      <c r="B6" s="191" t="s">
        <v>63</v>
      </c>
      <c r="C6" s="191" t="s">
        <v>64</v>
      </c>
      <c r="D6" s="192" t="s">
        <v>65</v>
      </c>
      <c r="E6" s="193" t="s">
        <v>485</v>
      </c>
      <c r="F6" s="193" t="s">
        <v>486</v>
      </c>
    </row>
    <row r="7" spans="1:6" s="194" customFormat="1" ht="10.5">
      <c r="A7" s="195"/>
      <c r="B7" s="195"/>
      <c r="C7" s="195"/>
      <c r="D7" s="196"/>
      <c r="E7" s="197"/>
      <c r="F7" s="197"/>
    </row>
    <row r="8" spans="1:6" s="194" customFormat="1" ht="10.5">
      <c r="A8" s="195"/>
      <c r="B8" s="195"/>
      <c r="C8" s="195"/>
      <c r="D8" s="196"/>
      <c r="E8" s="197"/>
      <c r="F8" s="197"/>
    </row>
    <row r="9" spans="1:6" s="194" customFormat="1" ht="10.5">
      <c r="A9" s="198"/>
      <c r="B9" s="198"/>
      <c r="C9" s="198"/>
      <c r="D9" s="199"/>
      <c r="E9" s="200"/>
      <c r="F9" s="200"/>
    </row>
    <row r="10" spans="1:6" ht="11.25">
      <c r="A10" s="201" t="s">
        <v>69</v>
      </c>
      <c r="B10" s="201"/>
      <c r="C10" s="201"/>
      <c r="D10" s="202" t="s">
        <v>70</v>
      </c>
      <c r="E10" s="203">
        <f>E11+E17+E36+E71+E87+E92</f>
        <v>150123.5</v>
      </c>
      <c r="F10" s="203">
        <f>F11+F17+F36+F71+F87+F92</f>
        <v>149530.6</v>
      </c>
    </row>
    <row r="11" spans="1:6" ht="21">
      <c r="A11" s="204" t="s">
        <v>71</v>
      </c>
      <c r="B11" s="204"/>
      <c r="C11" s="204"/>
      <c r="D11" s="205" t="s">
        <v>72</v>
      </c>
      <c r="E11" s="206">
        <f aca="true" t="shared" si="0" ref="E11:F15">E12</f>
        <v>2613.9</v>
      </c>
      <c r="F11" s="206">
        <f t="shared" si="0"/>
        <v>2613.9</v>
      </c>
    </row>
    <row r="12" spans="1:6" ht="22.5">
      <c r="A12" s="207" t="s">
        <v>71</v>
      </c>
      <c r="B12" s="207" t="s">
        <v>73</v>
      </c>
      <c r="C12" s="207"/>
      <c r="D12" s="208" t="s">
        <v>74</v>
      </c>
      <c r="E12" s="209">
        <f t="shared" si="0"/>
        <v>2613.9</v>
      </c>
      <c r="F12" s="209">
        <f t="shared" si="0"/>
        <v>2613.9</v>
      </c>
    </row>
    <row r="13" spans="1:6" ht="11.25">
      <c r="A13" s="210" t="s">
        <v>71</v>
      </c>
      <c r="B13" s="210" t="s">
        <v>75</v>
      </c>
      <c r="C13" s="210"/>
      <c r="D13" s="211" t="s">
        <v>76</v>
      </c>
      <c r="E13" s="212">
        <f t="shared" si="0"/>
        <v>2613.9</v>
      </c>
      <c r="F13" s="212">
        <f t="shared" si="0"/>
        <v>2613.9</v>
      </c>
    </row>
    <row r="14" spans="1:6" ht="11.25">
      <c r="A14" s="210" t="s">
        <v>71</v>
      </c>
      <c r="B14" s="210" t="s">
        <v>77</v>
      </c>
      <c r="C14" s="210"/>
      <c r="D14" s="211" t="s">
        <v>78</v>
      </c>
      <c r="E14" s="212">
        <f t="shared" si="0"/>
        <v>2613.9</v>
      </c>
      <c r="F14" s="212">
        <f t="shared" si="0"/>
        <v>2613.9</v>
      </c>
    </row>
    <row r="15" spans="1:6" ht="33.75">
      <c r="A15" s="213" t="s">
        <v>71</v>
      </c>
      <c r="B15" s="213" t="s">
        <v>77</v>
      </c>
      <c r="C15" s="213" t="s">
        <v>79</v>
      </c>
      <c r="D15" s="214" t="s">
        <v>80</v>
      </c>
      <c r="E15" s="215">
        <f t="shared" si="0"/>
        <v>2613.9</v>
      </c>
      <c r="F15" s="215">
        <f t="shared" si="0"/>
        <v>2613.9</v>
      </c>
    </row>
    <row r="16" spans="1:6" s="219" customFormat="1" ht="11.25">
      <c r="A16" s="216" t="s">
        <v>71</v>
      </c>
      <c r="B16" s="216" t="s">
        <v>77</v>
      </c>
      <c r="C16" s="216" t="s">
        <v>81</v>
      </c>
      <c r="D16" s="217" t="s">
        <v>82</v>
      </c>
      <c r="E16" s="218">
        <v>2613.9</v>
      </c>
      <c r="F16" s="218">
        <v>2613.9</v>
      </c>
    </row>
    <row r="17" spans="1:6" ht="21">
      <c r="A17" s="204" t="s">
        <v>83</v>
      </c>
      <c r="B17" s="204"/>
      <c r="C17" s="204"/>
      <c r="D17" s="205" t="s">
        <v>84</v>
      </c>
      <c r="E17" s="206">
        <v>10308.4</v>
      </c>
      <c r="F17" s="206">
        <v>10308.4</v>
      </c>
    </row>
    <row r="18" spans="1:6" ht="22.5">
      <c r="A18" s="207" t="s">
        <v>83</v>
      </c>
      <c r="B18" s="207" t="s">
        <v>85</v>
      </c>
      <c r="C18" s="207"/>
      <c r="D18" s="208" t="s">
        <v>86</v>
      </c>
      <c r="E18" s="209">
        <f>E19+E28+E32</f>
        <v>10308.400000000001</v>
      </c>
      <c r="F18" s="209">
        <f>F19+F28+F32</f>
        <v>10308.400000000001</v>
      </c>
    </row>
    <row r="19" spans="1:6" ht="11.25">
      <c r="A19" s="210" t="s">
        <v>83</v>
      </c>
      <c r="B19" s="210" t="s">
        <v>87</v>
      </c>
      <c r="C19" s="210"/>
      <c r="D19" s="211" t="s">
        <v>88</v>
      </c>
      <c r="E19" s="212">
        <f>E20</f>
        <v>7159.8</v>
      </c>
      <c r="F19" s="212">
        <f>F20</f>
        <v>7159.8</v>
      </c>
    </row>
    <row r="20" spans="1:6" ht="11.25">
      <c r="A20" s="210" t="s">
        <v>83</v>
      </c>
      <c r="B20" s="210" t="s">
        <v>89</v>
      </c>
      <c r="C20" s="210"/>
      <c r="D20" s="211" t="s">
        <v>78</v>
      </c>
      <c r="E20" s="212">
        <f>E21+E23+E25</f>
        <v>7159.8</v>
      </c>
      <c r="F20" s="212">
        <f>F21+F23+F25</f>
        <v>7159.8</v>
      </c>
    </row>
    <row r="21" spans="1:6" s="219" customFormat="1" ht="33.75">
      <c r="A21" s="216" t="s">
        <v>83</v>
      </c>
      <c r="B21" s="216" t="s">
        <v>89</v>
      </c>
      <c r="C21" s="216" t="s">
        <v>79</v>
      </c>
      <c r="D21" s="214" t="s">
        <v>80</v>
      </c>
      <c r="E21" s="218">
        <f>E22</f>
        <v>6071.7</v>
      </c>
      <c r="F21" s="218">
        <f>F22</f>
        <v>6071.7</v>
      </c>
    </row>
    <row r="22" spans="1:6" s="219" customFormat="1" ht="11.25">
      <c r="A22" s="216" t="s">
        <v>83</v>
      </c>
      <c r="B22" s="216" t="s">
        <v>89</v>
      </c>
      <c r="C22" s="216" t="s">
        <v>81</v>
      </c>
      <c r="D22" s="214" t="s">
        <v>82</v>
      </c>
      <c r="E22" s="218">
        <v>6071.7</v>
      </c>
      <c r="F22" s="218">
        <v>6071.7</v>
      </c>
    </row>
    <row r="23" spans="1:6" s="219" customFormat="1" ht="11.25">
      <c r="A23" s="216" t="s">
        <v>83</v>
      </c>
      <c r="B23" s="216" t="s">
        <v>89</v>
      </c>
      <c r="C23" s="216" t="s">
        <v>90</v>
      </c>
      <c r="D23" s="214" t="s">
        <v>91</v>
      </c>
      <c r="E23" s="218">
        <f>E24</f>
        <v>843.8</v>
      </c>
      <c r="F23" s="218">
        <f>F24</f>
        <v>843.8</v>
      </c>
    </row>
    <row r="24" spans="1:6" s="219" customFormat="1" ht="11.25">
      <c r="A24" s="216" t="s">
        <v>83</v>
      </c>
      <c r="B24" s="216" t="s">
        <v>89</v>
      </c>
      <c r="C24" s="216" t="s">
        <v>92</v>
      </c>
      <c r="D24" s="214" t="s">
        <v>93</v>
      </c>
      <c r="E24" s="218">
        <v>843.8</v>
      </c>
      <c r="F24" s="218">
        <v>843.8</v>
      </c>
    </row>
    <row r="25" spans="1:6" s="219" customFormat="1" ht="11.25">
      <c r="A25" s="216" t="s">
        <v>83</v>
      </c>
      <c r="B25" s="216" t="s">
        <v>89</v>
      </c>
      <c r="C25" s="216" t="s">
        <v>94</v>
      </c>
      <c r="D25" s="214" t="s">
        <v>95</v>
      </c>
      <c r="E25" s="218">
        <f>E26+E27</f>
        <v>244.3</v>
      </c>
      <c r="F25" s="218">
        <f>F26+F27</f>
        <v>244.3</v>
      </c>
    </row>
    <row r="26" spans="1:6" s="219" customFormat="1" ht="11.25">
      <c r="A26" s="216" t="s">
        <v>83</v>
      </c>
      <c r="B26" s="216" t="s">
        <v>89</v>
      </c>
      <c r="C26" s="216" t="s">
        <v>96</v>
      </c>
      <c r="D26" s="214" t="s">
        <v>97</v>
      </c>
      <c r="E26" s="218">
        <v>39.4</v>
      </c>
      <c r="F26" s="218">
        <v>39.4</v>
      </c>
    </row>
    <row r="27" spans="1:6" s="219" customFormat="1" ht="11.25">
      <c r="A27" s="216" t="s">
        <v>83</v>
      </c>
      <c r="B27" s="216" t="s">
        <v>89</v>
      </c>
      <c r="C27" s="216" t="s">
        <v>98</v>
      </c>
      <c r="D27" s="220" t="s">
        <v>99</v>
      </c>
      <c r="E27" s="218">
        <v>204.9</v>
      </c>
      <c r="F27" s="218">
        <v>204.9</v>
      </c>
    </row>
    <row r="28" spans="1:6" ht="11.25">
      <c r="A28" s="210" t="s">
        <v>83</v>
      </c>
      <c r="B28" s="210" t="s">
        <v>100</v>
      </c>
      <c r="C28" s="210"/>
      <c r="D28" s="221" t="s">
        <v>101</v>
      </c>
      <c r="E28" s="212">
        <f aca="true" t="shared" si="1" ref="E28:F30">E29</f>
        <v>1811.9</v>
      </c>
      <c r="F28" s="212">
        <f t="shared" si="1"/>
        <v>1811.9</v>
      </c>
    </row>
    <row r="29" spans="1:6" ht="11.25">
      <c r="A29" s="210" t="s">
        <v>83</v>
      </c>
      <c r="B29" s="210" t="s">
        <v>102</v>
      </c>
      <c r="C29" s="210"/>
      <c r="D29" s="211" t="s">
        <v>78</v>
      </c>
      <c r="E29" s="212">
        <f t="shared" si="1"/>
        <v>1811.9</v>
      </c>
      <c r="F29" s="212">
        <f t="shared" si="1"/>
        <v>1811.9</v>
      </c>
    </row>
    <row r="30" spans="1:6" ht="33.75">
      <c r="A30" s="213" t="s">
        <v>83</v>
      </c>
      <c r="B30" s="213" t="s">
        <v>102</v>
      </c>
      <c r="C30" s="213" t="s">
        <v>79</v>
      </c>
      <c r="D30" s="214" t="s">
        <v>80</v>
      </c>
      <c r="E30" s="215">
        <f t="shared" si="1"/>
        <v>1811.9</v>
      </c>
      <c r="F30" s="215">
        <f t="shared" si="1"/>
        <v>1811.9</v>
      </c>
    </row>
    <row r="31" spans="1:6" s="219" customFormat="1" ht="11.25">
      <c r="A31" s="216" t="s">
        <v>83</v>
      </c>
      <c r="B31" s="216" t="s">
        <v>102</v>
      </c>
      <c r="C31" s="216" t="s">
        <v>81</v>
      </c>
      <c r="D31" s="217" t="s">
        <v>82</v>
      </c>
      <c r="E31" s="218">
        <v>1811.9</v>
      </c>
      <c r="F31" s="218">
        <v>1811.9</v>
      </c>
    </row>
    <row r="32" spans="1:6" ht="11.25">
      <c r="A32" s="210" t="s">
        <v>83</v>
      </c>
      <c r="B32" s="210" t="s">
        <v>103</v>
      </c>
      <c r="C32" s="210"/>
      <c r="D32" s="221" t="s">
        <v>104</v>
      </c>
      <c r="E32" s="212">
        <f aca="true" t="shared" si="2" ref="E32:F34">E33</f>
        <v>1336.7</v>
      </c>
      <c r="F32" s="212">
        <f t="shared" si="2"/>
        <v>1336.7</v>
      </c>
    </row>
    <row r="33" spans="1:6" ht="11.25">
      <c r="A33" s="210" t="s">
        <v>83</v>
      </c>
      <c r="B33" s="210" t="s">
        <v>105</v>
      </c>
      <c r="C33" s="210"/>
      <c r="D33" s="211" t="s">
        <v>78</v>
      </c>
      <c r="E33" s="212">
        <f t="shared" si="2"/>
        <v>1336.7</v>
      </c>
      <c r="F33" s="212">
        <f t="shared" si="2"/>
        <v>1336.7</v>
      </c>
    </row>
    <row r="34" spans="1:6" ht="33.75">
      <c r="A34" s="213" t="s">
        <v>83</v>
      </c>
      <c r="B34" s="213" t="s">
        <v>105</v>
      </c>
      <c r="C34" s="213" t="s">
        <v>79</v>
      </c>
      <c r="D34" s="214" t="s">
        <v>80</v>
      </c>
      <c r="E34" s="215">
        <f t="shared" si="2"/>
        <v>1336.7</v>
      </c>
      <c r="F34" s="215">
        <f t="shared" si="2"/>
        <v>1336.7</v>
      </c>
    </row>
    <row r="35" spans="1:6" s="219" customFormat="1" ht="11.25">
      <c r="A35" s="216" t="s">
        <v>83</v>
      </c>
      <c r="B35" s="216" t="s">
        <v>105</v>
      </c>
      <c r="C35" s="216" t="s">
        <v>81</v>
      </c>
      <c r="D35" s="217" t="s">
        <v>82</v>
      </c>
      <c r="E35" s="218">
        <v>1336.7</v>
      </c>
      <c r="F35" s="218">
        <v>1336.7</v>
      </c>
    </row>
    <row r="36" spans="1:6" ht="25.5" customHeight="1">
      <c r="A36" s="204" t="s">
        <v>109</v>
      </c>
      <c r="B36" s="204"/>
      <c r="C36" s="204"/>
      <c r="D36" s="205" t="s">
        <v>110</v>
      </c>
      <c r="E36" s="206">
        <f>E37+E51</f>
        <v>45848.200000000004</v>
      </c>
      <c r="F36" s="206">
        <f>F37+F51</f>
        <v>45957.700000000004</v>
      </c>
    </row>
    <row r="37" spans="1:6" ht="22.5">
      <c r="A37" s="207" t="s">
        <v>109</v>
      </c>
      <c r="B37" s="207" t="s">
        <v>111</v>
      </c>
      <c r="C37" s="207"/>
      <c r="D37" s="222" t="s">
        <v>112</v>
      </c>
      <c r="E37" s="209">
        <f>E38</f>
        <v>6521.900000000001</v>
      </c>
      <c r="F37" s="209">
        <f>F38</f>
        <v>6543.8</v>
      </c>
    </row>
    <row r="38" spans="1:6" ht="11.25">
      <c r="A38" s="210" t="s">
        <v>109</v>
      </c>
      <c r="B38" s="210" t="s">
        <v>113</v>
      </c>
      <c r="C38" s="210"/>
      <c r="D38" s="221" t="s">
        <v>114</v>
      </c>
      <c r="E38" s="212">
        <f>E39+E44</f>
        <v>6521.900000000001</v>
      </c>
      <c r="F38" s="212">
        <f>F39+F44</f>
        <v>6543.8</v>
      </c>
    </row>
    <row r="39" spans="1:6" ht="11.25">
      <c r="A39" s="210" t="s">
        <v>109</v>
      </c>
      <c r="B39" s="210" t="s">
        <v>115</v>
      </c>
      <c r="C39" s="210"/>
      <c r="D39" s="211" t="s">
        <v>116</v>
      </c>
      <c r="E39" s="212">
        <f>E40+E42</f>
        <v>562.8</v>
      </c>
      <c r="F39" s="212">
        <f>F40+F42</f>
        <v>584.7</v>
      </c>
    </row>
    <row r="40" spans="1:6" s="219" customFormat="1" ht="33.75">
      <c r="A40" s="216" t="s">
        <v>109</v>
      </c>
      <c r="B40" s="216" t="s">
        <v>115</v>
      </c>
      <c r="C40" s="216" t="s">
        <v>79</v>
      </c>
      <c r="D40" s="220" t="s">
        <v>80</v>
      </c>
      <c r="E40" s="223">
        <f>E41</f>
        <v>410.8</v>
      </c>
      <c r="F40" s="223">
        <f>F41</f>
        <v>409.15000000000003</v>
      </c>
    </row>
    <row r="41" spans="1:6" s="219" customFormat="1" ht="11.25">
      <c r="A41" s="216" t="s">
        <v>109</v>
      </c>
      <c r="B41" s="216" t="s">
        <v>115</v>
      </c>
      <c r="C41" s="216" t="s">
        <v>81</v>
      </c>
      <c r="D41" s="220" t="s">
        <v>82</v>
      </c>
      <c r="E41" s="223">
        <f>435.1-24.3</f>
        <v>410.8</v>
      </c>
      <c r="F41" s="223">
        <f>435.1-25.95</f>
        <v>409.15000000000003</v>
      </c>
    </row>
    <row r="42" spans="1:6" s="219" customFormat="1" ht="11.25">
      <c r="A42" s="216" t="s">
        <v>109</v>
      </c>
      <c r="B42" s="216" t="s">
        <v>115</v>
      </c>
      <c r="C42" s="216" t="s">
        <v>90</v>
      </c>
      <c r="D42" s="220" t="s">
        <v>91</v>
      </c>
      <c r="E42" s="223">
        <f>E43</f>
        <v>152</v>
      </c>
      <c r="F42" s="223">
        <f>F43</f>
        <v>175.55</v>
      </c>
    </row>
    <row r="43" spans="1:6" s="219" customFormat="1" ht="11.25">
      <c r="A43" s="216" t="s">
        <v>109</v>
      </c>
      <c r="B43" s="216" t="s">
        <v>115</v>
      </c>
      <c r="C43" s="216" t="s">
        <v>92</v>
      </c>
      <c r="D43" s="220" t="s">
        <v>93</v>
      </c>
      <c r="E43" s="223">
        <v>152</v>
      </c>
      <c r="F43" s="223">
        <v>175.55</v>
      </c>
    </row>
    <row r="44" spans="1:6" s="219" customFormat="1" ht="11.25">
      <c r="A44" s="210" t="s">
        <v>109</v>
      </c>
      <c r="B44" s="210" t="s">
        <v>117</v>
      </c>
      <c r="C44" s="210"/>
      <c r="D44" s="211" t="s">
        <v>78</v>
      </c>
      <c r="E44" s="212">
        <v>5959.1</v>
      </c>
      <c r="F44" s="212">
        <v>5959.1</v>
      </c>
    </row>
    <row r="45" spans="1:6" s="219" customFormat="1" ht="33.75">
      <c r="A45" s="216" t="s">
        <v>109</v>
      </c>
      <c r="B45" s="216" t="s">
        <v>117</v>
      </c>
      <c r="C45" s="216" t="s">
        <v>79</v>
      </c>
      <c r="D45" s="214" t="s">
        <v>80</v>
      </c>
      <c r="E45" s="218">
        <v>4938.4</v>
      </c>
      <c r="F45" s="218">
        <v>4938.4</v>
      </c>
    </row>
    <row r="46" spans="1:6" s="219" customFormat="1" ht="11.25">
      <c r="A46" s="216" t="s">
        <v>109</v>
      </c>
      <c r="B46" s="216" t="s">
        <v>117</v>
      </c>
      <c r="C46" s="216" t="s">
        <v>81</v>
      </c>
      <c r="D46" s="214" t="s">
        <v>82</v>
      </c>
      <c r="E46" s="218">
        <v>4938.4</v>
      </c>
      <c r="F46" s="218">
        <v>4938.4</v>
      </c>
    </row>
    <row r="47" spans="1:6" s="219" customFormat="1" ht="11.25">
      <c r="A47" s="216" t="s">
        <v>109</v>
      </c>
      <c r="B47" s="216" t="s">
        <v>117</v>
      </c>
      <c r="C47" s="216" t="s">
        <v>90</v>
      </c>
      <c r="D47" s="214" t="s">
        <v>91</v>
      </c>
      <c r="E47" s="218">
        <f>E48</f>
        <v>997.7</v>
      </c>
      <c r="F47" s="218">
        <v>997.7</v>
      </c>
    </row>
    <row r="48" spans="1:6" s="219" customFormat="1" ht="11.25">
      <c r="A48" s="216" t="s">
        <v>109</v>
      </c>
      <c r="B48" s="216" t="s">
        <v>117</v>
      </c>
      <c r="C48" s="216" t="s">
        <v>92</v>
      </c>
      <c r="D48" s="214" t="s">
        <v>93</v>
      </c>
      <c r="E48" s="218">
        <v>997.7</v>
      </c>
      <c r="F48" s="218">
        <v>997.7</v>
      </c>
    </row>
    <row r="49" spans="1:6" s="219" customFormat="1" ht="11.25">
      <c r="A49" s="216" t="s">
        <v>109</v>
      </c>
      <c r="B49" s="216" t="s">
        <v>117</v>
      </c>
      <c r="C49" s="216" t="s">
        <v>94</v>
      </c>
      <c r="D49" s="214" t="s">
        <v>95</v>
      </c>
      <c r="E49" s="218">
        <f>E50</f>
        <v>23</v>
      </c>
      <c r="F49" s="218">
        <v>23</v>
      </c>
    </row>
    <row r="50" spans="1:6" s="219" customFormat="1" ht="11.25">
      <c r="A50" s="216" t="s">
        <v>109</v>
      </c>
      <c r="B50" s="216" t="s">
        <v>117</v>
      </c>
      <c r="C50" s="216" t="s">
        <v>96</v>
      </c>
      <c r="D50" s="214" t="s">
        <v>97</v>
      </c>
      <c r="E50" s="218">
        <v>23</v>
      </c>
      <c r="F50" s="218">
        <v>23</v>
      </c>
    </row>
    <row r="51" spans="1:6" s="219" customFormat="1" ht="22.5">
      <c r="A51" s="207" t="s">
        <v>109</v>
      </c>
      <c r="B51" s="207" t="s">
        <v>73</v>
      </c>
      <c r="C51" s="207"/>
      <c r="D51" s="208" t="s">
        <v>74</v>
      </c>
      <c r="E51" s="209">
        <f>E52</f>
        <v>39326.3</v>
      </c>
      <c r="F51" s="209">
        <f>F52</f>
        <v>39413.9</v>
      </c>
    </row>
    <row r="52" spans="1:6" s="219" customFormat="1" ht="11.25">
      <c r="A52" s="210" t="s">
        <v>109</v>
      </c>
      <c r="B52" s="210" t="s">
        <v>118</v>
      </c>
      <c r="C52" s="210"/>
      <c r="D52" s="211" t="s">
        <v>119</v>
      </c>
      <c r="E52" s="212">
        <f>E53+E58+E63</f>
        <v>39326.3</v>
      </c>
      <c r="F52" s="212">
        <f>F53+F58+F63</f>
        <v>39413.9</v>
      </c>
    </row>
    <row r="53" spans="1:6" s="219" customFormat="1" ht="22.5">
      <c r="A53" s="210" t="s">
        <v>109</v>
      </c>
      <c r="B53" s="210" t="s">
        <v>120</v>
      </c>
      <c r="C53" s="210"/>
      <c r="D53" s="211" t="s">
        <v>121</v>
      </c>
      <c r="E53" s="212">
        <f>E54+E56</f>
        <v>1463.5</v>
      </c>
      <c r="F53" s="212">
        <f>F54+F56</f>
        <v>1529.2</v>
      </c>
    </row>
    <row r="54" spans="1:6" s="219" customFormat="1" ht="33.75">
      <c r="A54" s="213" t="s">
        <v>109</v>
      </c>
      <c r="B54" s="213" t="s">
        <v>120</v>
      </c>
      <c r="C54" s="213" t="s">
        <v>79</v>
      </c>
      <c r="D54" s="214" t="s">
        <v>80</v>
      </c>
      <c r="E54" s="218">
        <f>E55</f>
        <v>1356.8</v>
      </c>
      <c r="F54" s="218">
        <f>F55</f>
        <v>1487.2</v>
      </c>
    </row>
    <row r="55" spans="1:6" s="219" customFormat="1" ht="11.25">
      <c r="A55" s="213" t="s">
        <v>109</v>
      </c>
      <c r="B55" s="213" t="s">
        <v>120</v>
      </c>
      <c r="C55" s="213" t="s">
        <v>81</v>
      </c>
      <c r="D55" s="214" t="s">
        <v>82</v>
      </c>
      <c r="E55" s="215">
        <f>1429.6-72.8</f>
        <v>1356.8</v>
      </c>
      <c r="F55" s="215">
        <f>1565-77.8</f>
        <v>1487.2</v>
      </c>
    </row>
    <row r="56" spans="1:6" s="219" customFormat="1" ht="11.25">
      <c r="A56" s="213" t="s">
        <v>109</v>
      </c>
      <c r="B56" s="213" t="s">
        <v>120</v>
      </c>
      <c r="C56" s="213" t="s">
        <v>90</v>
      </c>
      <c r="D56" s="214" t="s">
        <v>91</v>
      </c>
      <c r="E56" s="218">
        <f>E57</f>
        <v>106.7</v>
      </c>
      <c r="F56" s="218">
        <f>F57</f>
        <v>42</v>
      </c>
    </row>
    <row r="57" spans="1:6" s="219" customFormat="1" ht="11.25">
      <c r="A57" s="213" t="s">
        <v>109</v>
      </c>
      <c r="B57" s="213" t="s">
        <v>120</v>
      </c>
      <c r="C57" s="213" t="s">
        <v>92</v>
      </c>
      <c r="D57" s="214" t="s">
        <v>93</v>
      </c>
      <c r="E57" s="215">
        <v>106.7</v>
      </c>
      <c r="F57" s="215">
        <v>42</v>
      </c>
    </row>
    <row r="58" spans="1:6" s="219" customFormat="1" ht="11.25">
      <c r="A58" s="210" t="s">
        <v>109</v>
      </c>
      <c r="B58" s="210" t="s">
        <v>122</v>
      </c>
      <c r="C58" s="210"/>
      <c r="D58" s="211" t="s">
        <v>116</v>
      </c>
      <c r="E58" s="212">
        <f>E59+E61</f>
        <v>562.8</v>
      </c>
      <c r="F58" s="212">
        <f>F59+F61</f>
        <v>584.7</v>
      </c>
    </row>
    <row r="59" spans="1:6" s="219" customFormat="1" ht="33.75">
      <c r="A59" s="213" t="s">
        <v>109</v>
      </c>
      <c r="B59" s="213" t="s">
        <v>122</v>
      </c>
      <c r="C59" s="213" t="s">
        <v>79</v>
      </c>
      <c r="D59" s="214" t="s">
        <v>80</v>
      </c>
      <c r="E59" s="218">
        <f>E60</f>
        <v>480.4</v>
      </c>
      <c r="F59" s="218">
        <f>F60</f>
        <v>478.75</v>
      </c>
    </row>
    <row r="60" spans="1:6" s="219" customFormat="1" ht="11.25">
      <c r="A60" s="213" t="s">
        <v>109</v>
      </c>
      <c r="B60" s="213" t="s">
        <v>122</v>
      </c>
      <c r="C60" s="213" t="s">
        <v>81</v>
      </c>
      <c r="D60" s="214" t="s">
        <v>82</v>
      </c>
      <c r="E60" s="215">
        <f>504.7-24.3</f>
        <v>480.4</v>
      </c>
      <c r="F60" s="215">
        <f>504.7-25.95</f>
        <v>478.75</v>
      </c>
    </row>
    <row r="61" spans="1:6" s="219" customFormat="1" ht="11.25">
      <c r="A61" s="213" t="s">
        <v>109</v>
      </c>
      <c r="B61" s="213" t="s">
        <v>122</v>
      </c>
      <c r="C61" s="213" t="s">
        <v>90</v>
      </c>
      <c r="D61" s="214" t="s">
        <v>91</v>
      </c>
      <c r="E61" s="218">
        <f>E62</f>
        <v>82.4</v>
      </c>
      <c r="F61" s="218">
        <f>F62</f>
        <v>105.95</v>
      </c>
    </row>
    <row r="62" spans="1:6" s="219" customFormat="1" ht="11.25">
      <c r="A62" s="213" t="s">
        <v>109</v>
      </c>
      <c r="B62" s="213" t="s">
        <v>122</v>
      </c>
      <c r="C62" s="213" t="s">
        <v>92</v>
      </c>
      <c r="D62" s="214" t="s">
        <v>93</v>
      </c>
      <c r="E62" s="215">
        <v>82.4</v>
      </c>
      <c r="F62" s="215">
        <v>105.95</v>
      </c>
    </row>
    <row r="63" spans="1:6" s="219" customFormat="1" ht="11.25">
      <c r="A63" s="210" t="s">
        <v>109</v>
      </c>
      <c r="B63" s="210" t="s">
        <v>123</v>
      </c>
      <c r="C63" s="210"/>
      <c r="D63" s="211" t="s">
        <v>78</v>
      </c>
      <c r="E63" s="212">
        <f>E64+E66+E68</f>
        <v>37300</v>
      </c>
      <c r="F63" s="212">
        <f>F64+F66+F68</f>
        <v>37300</v>
      </c>
    </row>
    <row r="64" spans="1:6" s="219" customFormat="1" ht="33.75">
      <c r="A64" s="213" t="s">
        <v>109</v>
      </c>
      <c r="B64" s="213" t="s">
        <v>123</v>
      </c>
      <c r="C64" s="213" t="s">
        <v>79</v>
      </c>
      <c r="D64" s="214" t="s">
        <v>80</v>
      </c>
      <c r="E64" s="218">
        <f>E65</f>
        <v>28059.1</v>
      </c>
      <c r="F64" s="218">
        <f>F65</f>
        <v>28059.1</v>
      </c>
    </row>
    <row r="65" spans="1:6" s="219" customFormat="1" ht="11.25">
      <c r="A65" s="216" t="s">
        <v>109</v>
      </c>
      <c r="B65" s="216" t="s">
        <v>123</v>
      </c>
      <c r="C65" s="216" t="s">
        <v>81</v>
      </c>
      <c r="D65" s="214" t="s">
        <v>82</v>
      </c>
      <c r="E65" s="218">
        <v>28059.1</v>
      </c>
      <c r="F65" s="218">
        <v>28059.1</v>
      </c>
    </row>
    <row r="66" spans="1:6" s="219" customFormat="1" ht="11.25">
      <c r="A66" s="216" t="s">
        <v>109</v>
      </c>
      <c r="B66" s="216" t="s">
        <v>123</v>
      </c>
      <c r="C66" s="216" t="s">
        <v>90</v>
      </c>
      <c r="D66" s="214" t="s">
        <v>91</v>
      </c>
      <c r="E66" s="218">
        <f>E67</f>
        <v>8498.2</v>
      </c>
      <c r="F66" s="218">
        <f>F67</f>
        <v>8498.2</v>
      </c>
    </row>
    <row r="67" spans="1:6" s="219" customFormat="1" ht="11.25">
      <c r="A67" s="216" t="s">
        <v>109</v>
      </c>
      <c r="B67" s="216" t="s">
        <v>123</v>
      </c>
      <c r="C67" s="216" t="s">
        <v>92</v>
      </c>
      <c r="D67" s="214" t="s">
        <v>93</v>
      </c>
      <c r="E67" s="218">
        <v>8498.2</v>
      </c>
      <c r="F67" s="218">
        <v>8498.2</v>
      </c>
    </row>
    <row r="68" spans="1:6" s="219" customFormat="1" ht="11.25">
      <c r="A68" s="216" t="s">
        <v>109</v>
      </c>
      <c r="B68" s="216" t="s">
        <v>123</v>
      </c>
      <c r="C68" s="216" t="s">
        <v>94</v>
      </c>
      <c r="D68" s="214" t="s">
        <v>95</v>
      </c>
      <c r="E68" s="218">
        <f>E69+E70</f>
        <v>742.7</v>
      </c>
      <c r="F68" s="218">
        <f>F69+F70</f>
        <v>742.7</v>
      </c>
    </row>
    <row r="69" spans="1:6" s="219" customFormat="1" ht="11.25">
      <c r="A69" s="216" t="s">
        <v>109</v>
      </c>
      <c r="B69" s="216" t="s">
        <v>123</v>
      </c>
      <c r="C69" s="216" t="s">
        <v>96</v>
      </c>
      <c r="D69" s="214" t="s">
        <v>97</v>
      </c>
      <c r="E69" s="218">
        <v>514.7</v>
      </c>
      <c r="F69" s="218">
        <v>514.7</v>
      </c>
    </row>
    <row r="70" spans="1:6" s="219" customFormat="1" ht="11.25">
      <c r="A70" s="216" t="s">
        <v>109</v>
      </c>
      <c r="B70" s="216" t="s">
        <v>123</v>
      </c>
      <c r="C70" s="216" t="s">
        <v>98</v>
      </c>
      <c r="D70" s="214" t="s">
        <v>99</v>
      </c>
      <c r="E70" s="218">
        <v>228</v>
      </c>
      <c r="F70" s="218">
        <v>228</v>
      </c>
    </row>
    <row r="71" spans="1:6" ht="21">
      <c r="A71" s="204" t="s">
        <v>124</v>
      </c>
      <c r="B71" s="204"/>
      <c r="C71" s="204"/>
      <c r="D71" s="205" t="s">
        <v>125</v>
      </c>
      <c r="E71" s="206">
        <f>E72+E80</f>
        <v>24035.300000000003</v>
      </c>
      <c r="F71" s="206">
        <f>F72+F80</f>
        <v>24035.300000000003</v>
      </c>
    </row>
    <row r="72" spans="1:6" ht="22.5">
      <c r="A72" s="207" t="s">
        <v>124</v>
      </c>
      <c r="B72" s="207" t="s">
        <v>126</v>
      </c>
      <c r="C72" s="207"/>
      <c r="D72" s="222" t="s">
        <v>127</v>
      </c>
      <c r="E72" s="209">
        <f>E73</f>
        <v>21371.2</v>
      </c>
      <c r="F72" s="209">
        <f>F73</f>
        <v>21371.2</v>
      </c>
    </row>
    <row r="73" spans="1:6" ht="11.25">
      <c r="A73" s="210" t="s">
        <v>124</v>
      </c>
      <c r="B73" s="210" t="s">
        <v>128</v>
      </c>
      <c r="C73" s="210"/>
      <c r="D73" s="221" t="s">
        <v>78</v>
      </c>
      <c r="E73" s="212">
        <f>E74+E76+E78</f>
        <v>21371.2</v>
      </c>
      <c r="F73" s="212">
        <f>F74+F76+F78</f>
        <v>21371.2</v>
      </c>
    </row>
    <row r="74" spans="1:6" ht="33.75">
      <c r="A74" s="213" t="s">
        <v>124</v>
      </c>
      <c r="B74" s="213" t="s">
        <v>128</v>
      </c>
      <c r="C74" s="213" t="s">
        <v>79</v>
      </c>
      <c r="D74" s="214" t="s">
        <v>80</v>
      </c>
      <c r="E74" s="218">
        <f>E75</f>
        <v>18896.4</v>
      </c>
      <c r="F74" s="218">
        <f>F75</f>
        <v>18896.4</v>
      </c>
    </row>
    <row r="75" spans="1:6" s="219" customFormat="1" ht="11.25">
      <c r="A75" s="213" t="s">
        <v>124</v>
      </c>
      <c r="B75" s="213" t="s">
        <v>128</v>
      </c>
      <c r="C75" s="213" t="s">
        <v>81</v>
      </c>
      <c r="D75" s="214" t="s">
        <v>82</v>
      </c>
      <c r="E75" s="215">
        <v>18896.4</v>
      </c>
      <c r="F75" s="215">
        <v>18896.4</v>
      </c>
    </row>
    <row r="76" spans="1:6" s="219" customFormat="1" ht="11.25">
      <c r="A76" s="213" t="s">
        <v>124</v>
      </c>
      <c r="B76" s="213" t="s">
        <v>128</v>
      </c>
      <c r="C76" s="213" t="s">
        <v>90</v>
      </c>
      <c r="D76" s="214" t="s">
        <v>91</v>
      </c>
      <c r="E76" s="215">
        <f>E77</f>
        <v>2469.8</v>
      </c>
      <c r="F76" s="215">
        <f>F77</f>
        <v>2469.8</v>
      </c>
    </row>
    <row r="77" spans="1:6" s="219" customFormat="1" ht="11.25">
      <c r="A77" s="213" t="s">
        <v>124</v>
      </c>
      <c r="B77" s="213" t="s">
        <v>128</v>
      </c>
      <c r="C77" s="213" t="s">
        <v>92</v>
      </c>
      <c r="D77" s="214" t="s">
        <v>93</v>
      </c>
      <c r="E77" s="215">
        <v>2469.8</v>
      </c>
      <c r="F77" s="215">
        <v>2469.8</v>
      </c>
    </row>
    <row r="78" spans="1:6" s="219" customFormat="1" ht="11.25">
      <c r="A78" s="213" t="s">
        <v>124</v>
      </c>
      <c r="B78" s="213" t="s">
        <v>128</v>
      </c>
      <c r="C78" s="213" t="s">
        <v>94</v>
      </c>
      <c r="D78" s="214" t="s">
        <v>95</v>
      </c>
      <c r="E78" s="215">
        <f>E79</f>
        <v>5</v>
      </c>
      <c r="F78" s="215">
        <f>F79</f>
        <v>5</v>
      </c>
    </row>
    <row r="79" spans="1:6" s="219" customFormat="1" ht="11.25">
      <c r="A79" s="213" t="s">
        <v>124</v>
      </c>
      <c r="B79" s="213" t="s">
        <v>128</v>
      </c>
      <c r="C79" s="213" t="s">
        <v>96</v>
      </c>
      <c r="D79" s="214" t="s">
        <v>97</v>
      </c>
      <c r="E79" s="215">
        <v>5</v>
      </c>
      <c r="F79" s="215">
        <v>5</v>
      </c>
    </row>
    <row r="80" spans="1:6" s="219" customFormat="1" ht="22.5">
      <c r="A80" s="207" t="s">
        <v>124</v>
      </c>
      <c r="B80" s="207" t="s">
        <v>85</v>
      </c>
      <c r="C80" s="207"/>
      <c r="D80" s="208" t="s">
        <v>86</v>
      </c>
      <c r="E80" s="209">
        <f>E81</f>
        <v>2664.1000000000004</v>
      </c>
      <c r="F80" s="209">
        <f>F81</f>
        <v>2664.1000000000004</v>
      </c>
    </row>
    <row r="81" spans="1:6" s="219" customFormat="1" ht="11.25">
      <c r="A81" s="210" t="s">
        <v>124</v>
      </c>
      <c r="B81" s="210" t="s">
        <v>129</v>
      </c>
      <c r="C81" s="210"/>
      <c r="D81" s="211" t="s">
        <v>130</v>
      </c>
      <c r="E81" s="212">
        <f>E82</f>
        <v>2664.1000000000004</v>
      </c>
      <c r="F81" s="212">
        <f>F82</f>
        <v>2664.1000000000004</v>
      </c>
    </row>
    <row r="82" spans="1:6" s="219" customFormat="1" ht="11.25">
      <c r="A82" s="210" t="s">
        <v>124</v>
      </c>
      <c r="B82" s="210" t="s">
        <v>131</v>
      </c>
      <c r="C82" s="210"/>
      <c r="D82" s="211" t="s">
        <v>78</v>
      </c>
      <c r="E82" s="212">
        <f>E83+E85</f>
        <v>2664.1000000000004</v>
      </c>
      <c r="F82" s="212">
        <f>F83+F85</f>
        <v>2664.1000000000004</v>
      </c>
    </row>
    <row r="83" spans="1:6" s="219" customFormat="1" ht="33.75">
      <c r="A83" s="213" t="s">
        <v>124</v>
      </c>
      <c r="B83" s="213" t="s">
        <v>131</v>
      </c>
      <c r="C83" s="213" t="s">
        <v>79</v>
      </c>
      <c r="D83" s="214" t="s">
        <v>80</v>
      </c>
      <c r="E83" s="218">
        <f>E84</f>
        <v>2614.8</v>
      </c>
      <c r="F83" s="218">
        <f>F84</f>
        <v>2614.8</v>
      </c>
    </row>
    <row r="84" spans="1:6" s="219" customFormat="1" ht="11.25">
      <c r="A84" s="213" t="s">
        <v>124</v>
      </c>
      <c r="B84" s="213" t="s">
        <v>131</v>
      </c>
      <c r="C84" s="213" t="s">
        <v>81</v>
      </c>
      <c r="D84" s="214" t="s">
        <v>82</v>
      </c>
      <c r="E84" s="215">
        <v>2614.8</v>
      </c>
      <c r="F84" s="215">
        <v>2614.8</v>
      </c>
    </row>
    <row r="85" spans="1:6" s="219" customFormat="1" ht="11.25">
      <c r="A85" s="213" t="s">
        <v>124</v>
      </c>
      <c r="B85" s="213" t="s">
        <v>131</v>
      </c>
      <c r="C85" s="213" t="s">
        <v>90</v>
      </c>
      <c r="D85" s="214" t="s">
        <v>91</v>
      </c>
      <c r="E85" s="218">
        <f>E86</f>
        <v>49.3</v>
      </c>
      <c r="F85" s="218">
        <f>F86</f>
        <v>49.3</v>
      </c>
    </row>
    <row r="86" spans="1:6" s="219" customFormat="1" ht="11.25">
      <c r="A86" s="213" t="s">
        <v>124</v>
      </c>
      <c r="B86" s="213" t="s">
        <v>131</v>
      </c>
      <c r="C86" s="213" t="s">
        <v>92</v>
      </c>
      <c r="D86" s="214" t="s">
        <v>93</v>
      </c>
      <c r="E86" s="215">
        <v>49.3</v>
      </c>
      <c r="F86" s="215">
        <v>49.3</v>
      </c>
    </row>
    <row r="87" spans="1:6" ht="11.25">
      <c r="A87" s="204" t="s">
        <v>132</v>
      </c>
      <c r="B87" s="204"/>
      <c r="C87" s="204"/>
      <c r="D87" s="205" t="s">
        <v>133</v>
      </c>
      <c r="E87" s="206">
        <f aca="true" t="shared" si="3" ref="E87:F90">E88</f>
        <v>4200</v>
      </c>
      <c r="F87" s="206">
        <f t="shared" si="3"/>
        <v>4200</v>
      </c>
    </row>
    <row r="88" spans="1:6" ht="11.25">
      <c r="A88" s="207" t="s">
        <v>132</v>
      </c>
      <c r="B88" s="207" t="s">
        <v>134</v>
      </c>
      <c r="C88" s="207"/>
      <c r="D88" s="222" t="s">
        <v>135</v>
      </c>
      <c r="E88" s="209">
        <f t="shared" si="3"/>
        <v>4200</v>
      </c>
      <c r="F88" s="209">
        <f t="shared" si="3"/>
        <v>4200</v>
      </c>
    </row>
    <row r="89" spans="1:6" ht="11.25">
      <c r="A89" s="210" t="s">
        <v>132</v>
      </c>
      <c r="B89" s="210" t="s">
        <v>136</v>
      </c>
      <c r="C89" s="210"/>
      <c r="D89" s="221" t="s">
        <v>135</v>
      </c>
      <c r="E89" s="212">
        <f t="shared" si="3"/>
        <v>4200</v>
      </c>
      <c r="F89" s="212">
        <f t="shared" si="3"/>
        <v>4200</v>
      </c>
    </row>
    <row r="90" spans="1:6" ht="11.25">
      <c r="A90" s="213" t="s">
        <v>132</v>
      </c>
      <c r="B90" s="213" t="s">
        <v>136</v>
      </c>
      <c r="C90" s="213" t="s">
        <v>94</v>
      </c>
      <c r="D90" s="224" t="s">
        <v>95</v>
      </c>
      <c r="E90" s="223">
        <f t="shared" si="3"/>
        <v>4200</v>
      </c>
      <c r="F90" s="223">
        <f t="shared" si="3"/>
        <v>4200</v>
      </c>
    </row>
    <row r="91" spans="1:6" s="219" customFormat="1" ht="11.25">
      <c r="A91" s="216" t="s">
        <v>132</v>
      </c>
      <c r="B91" s="216" t="s">
        <v>137</v>
      </c>
      <c r="C91" s="216" t="s">
        <v>138</v>
      </c>
      <c r="D91" s="217" t="s">
        <v>139</v>
      </c>
      <c r="E91" s="223">
        <v>4200</v>
      </c>
      <c r="F91" s="223">
        <v>4200</v>
      </c>
    </row>
    <row r="92" spans="1:6" ht="11.25">
      <c r="A92" s="204" t="s">
        <v>140</v>
      </c>
      <c r="B92" s="204"/>
      <c r="C92" s="204"/>
      <c r="D92" s="205" t="s">
        <v>141</v>
      </c>
      <c r="E92" s="206">
        <f>E93+E100+E107+E114+E118+E122+E126+E130+E134+E146+E150+E154+E166+E182+E158</f>
        <v>63117.700000000004</v>
      </c>
      <c r="F92" s="206">
        <f>F93+F100+F107+F114+F118+F122+F126+F130+F134+F146+F150+F154+F166+F182+F158</f>
        <v>62415.299999999996</v>
      </c>
    </row>
    <row r="93" spans="1:6" s="226" customFormat="1" ht="22.5">
      <c r="A93" s="207" t="s">
        <v>140</v>
      </c>
      <c r="B93" s="207" t="s">
        <v>142</v>
      </c>
      <c r="C93" s="225"/>
      <c r="D93" s="208" t="s">
        <v>143</v>
      </c>
      <c r="E93" s="209">
        <f>E94+E97</f>
        <v>5301</v>
      </c>
      <c r="F93" s="209">
        <v>5301</v>
      </c>
    </row>
    <row r="94" spans="1:6" s="226" customFormat="1" ht="11.25">
      <c r="A94" s="210" t="s">
        <v>140</v>
      </c>
      <c r="B94" s="210" t="s">
        <v>144</v>
      </c>
      <c r="C94" s="210"/>
      <c r="D94" s="211" t="s">
        <v>145</v>
      </c>
      <c r="E94" s="212">
        <f>E95</f>
        <v>4804.5</v>
      </c>
      <c r="F94" s="212">
        <v>4804.5</v>
      </c>
    </row>
    <row r="95" spans="1:6" s="226" customFormat="1" ht="21.75" customHeight="1">
      <c r="A95" s="213" t="s">
        <v>140</v>
      </c>
      <c r="B95" s="213" t="s">
        <v>144</v>
      </c>
      <c r="C95" s="213" t="s">
        <v>146</v>
      </c>
      <c r="D95" s="214" t="s">
        <v>147</v>
      </c>
      <c r="E95" s="215">
        <f>E96</f>
        <v>4804.5</v>
      </c>
      <c r="F95" s="215">
        <v>4804.5</v>
      </c>
    </row>
    <row r="96" spans="1:6" s="226" customFormat="1" ht="11.25">
      <c r="A96" s="213" t="s">
        <v>140</v>
      </c>
      <c r="B96" s="213" t="s">
        <v>144</v>
      </c>
      <c r="C96" s="213" t="s">
        <v>148</v>
      </c>
      <c r="D96" s="214" t="s">
        <v>149</v>
      </c>
      <c r="E96" s="215">
        <v>4804.5</v>
      </c>
      <c r="F96" s="215">
        <v>4804.5</v>
      </c>
    </row>
    <row r="97" spans="1:6" s="226" customFormat="1" ht="14.25" customHeight="1">
      <c r="A97" s="210" t="s">
        <v>140</v>
      </c>
      <c r="B97" s="210" t="s">
        <v>150</v>
      </c>
      <c r="C97" s="210"/>
      <c r="D97" s="227" t="s">
        <v>151</v>
      </c>
      <c r="E97" s="212">
        <f>E98</f>
        <v>496.5</v>
      </c>
      <c r="F97" s="212">
        <f>F98</f>
        <v>496.5</v>
      </c>
    </row>
    <row r="98" spans="1:6" s="226" customFormat="1" ht="23.25" customHeight="1">
      <c r="A98" s="213" t="s">
        <v>140</v>
      </c>
      <c r="B98" s="213" t="s">
        <v>150</v>
      </c>
      <c r="C98" s="213" t="s">
        <v>146</v>
      </c>
      <c r="D98" s="228" t="s">
        <v>147</v>
      </c>
      <c r="E98" s="215">
        <f>E99</f>
        <v>496.5</v>
      </c>
      <c r="F98" s="215">
        <f>F99</f>
        <v>496.5</v>
      </c>
    </row>
    <row r="99" spans="1:6" s="226" customFormat="1" ht="11.25">
      <c r="A99" s="213" t="s">
        <v>140</v>
      </c>
      <c r="B99" s="213" t="s">
        <v>150</v>
      </c>
      <c r="C99" s="213" t="s">
        <v>148</v>
      </c>
      <c r="D99" s="228" t="s">
        <v>152</v>
      </c>
      <c r="E99" s="215">
        <v>496.5</v>
      </c>
      <c r="F99" s="215">
        <v>496.5</v>
      </c>
    </row>
    <row r="100" spans="1:6" s="226" customFormat="1" ht="22.5">
      <c r="A100" s="207" t="s">
        <v>140</v>
      </c>
      <c r="B100" s="207" t="s">
        <v>153</v>
      </c>
      <c r="C100" s="207"/>
      <c r="D100" s="208" t="s">
        <v>154</v>
      </c>
      <c r="E100" s="209">
        <f>E101+E104</f>
        <v>1000</v>
      </c>
      <c r="F100" s="209">
        <f>F101+F104</f>
        <v>500</v>
      </c>
    </row>
    <row r="101" spans="1:6" s="226" customFormat="1" ht="22.5">
      <c r="A101" s="210" t="s">
        <v>140</v>
      </c>
      <c r="B101" s="210" t="s">
        <v>155</v>
      </c>
      <c r="C101" s="210"/>
      <c r="D101" s="211" t="s">
        <v>156</v>
      </c>
      <c r="E101" s="212">
        <f>E102</f>
        <v>500</v>
      </c>
      <c r="F101" s="212">
        <f>F102</f>
        <v>0</v>
      </c>
    </row>
    <row r="102" spans="1:6" s="226" customFormat="1" ht="11.25">
      <c r="A102" s="213" t="s">
        <v>140</v>
      </c>
      <c r="B102" s="213" t="s">
        <v>155</v>
      </c>
      <c r="C102" s="213" t="s">
        <v>90</v>
      </c>
      <c r="D102" s="214" t="s">
        <v>91</v>
      </c>
      <c r="E102" s="215">
        <f>E103</f>
        <v>500</v>
      </c>
      <c r="F102" s="215">
        <f>F103</f>
        <v>0</v>
      </c>
    </row>
    <row r="103" spans="1:6" s="226" customFormat="1" ht="11.25">
      <c r="A103" s="213" t="s">
        <v>140</v>
      </c>
      <c r="B103" s="213" t="s">
        <v>155</v>
      </c>
      <c r="C103" s="213" t="s">
        <v>92</v>
      </c>
      <c r="D103" s="214" t="s">
        <v>93</v>
      </c>
      <c r="E103" s="215">
        <v>500</v>
      </c>
      <c r="F103" s="215">
        <v>0</v>
      </c>
    </row>
    <row r="104" spans="1:6" s="226" customFormat="1" ht="11.25">
      <c r="A104" s="210" t="s">
        <v>140</v>
      </c>
      <c r="B104" s="210" t="s">
        <v>157</v>
      </c>
      <c r="C104" s="210"/>
      <c r="D104" s="211" t="s">
        <v>158</v>
      </c>
      <c r="E104" s="212">
        <f>E105</f>
        <v>500</v>
      </c>
      <c r="F104" s="212">
        <f>F105</f>
        <v>500</v>
      </c>
    </row>
    <row r="105" spans="1:6" s="226" customFormat="1" ht="11.25">
      <c r="A105" s="213" t="s">
        <v>140</v>
      </c>
      <c r="B105" s="213" t="s">
        <v>157</v>
      </c>
      <c r="C105" s="213" t="s">
        <v>90</v>
      </c>
      <c r="D105" s="214" t="s">
        <v>91</v>
      </c>
      <c r="E105" s="215">
        <f>E106</f>
        <v>500</v>
      </c>
      <c r="F105" s="215">
        <f>F106</f>
        <v>500</v>
      </c>
    </row>
    <row r="106" spans="1:6" s="226" customFormat="1" ht="11.25">
      <c r="A106" s="213" t="s">
        <v>140</v>
      </c>
      <c r="B106" s="213" t="s">
        <v>157</v>
      </c>
      <c r="C106" s="213" t="s">
        <v>92</v>
      </c>
      <c r="D106" s="214" t="s">
        <v>93</v>
      </c>
      <c r="E106" s="215">
        <v>500</v>
      </c>
      <c r="F106" s="215">
        <v>500</v>
      </c>
    </row>
    <row r="107" spans="1:6" s="219" customFormat="1" ht="22.5">
      <c r="A107" s="207" t="s">
        <v>140</v>
      </c>
      <c r="B107" s="207" t="s">
        <v>159</v>
      </c>
      <c r="C107" s="207"/>
      <c r="D107" s="208" t="s">
        <v>160</v>
      </c>
      <c r="E107" s="209">
        <f>E108+E111</f>
        <v>632.9</v>
      </c>
      <c r="F107" s="209">
        <f>F108+F111</f>
        <v>632.9</v>
      </c>
    </row>
    <row r="108" spans="1:6" s="219" customFormat="1" ht="11.25">
      <c r="A108" s="210" t="s">
        <v>140</v>
      </c>
      <c r="B108" s="210" t="s">
        <v>161</v>
      </c>
      <c r="C108" s="210"/>
      <c r="D108" s="211" t="s">
        <v>162</v>
      </c>
      <c r="E108" s="212">
        <f>E109</f>
        <v>106</v>
      </c>
      <c r="F108" s="212">
        <f>F109</f>
        <v>106</v>
      </c>
    </row>
    <row r="109" spans="1:6" s="219" customFormat="1" ht="11.25">
      <c r="A109" s="213" t="s">
        <v>140</v>
      </c>
      <c r="B109" s="213" t="s">
        <v>161</v>
      </c>
      <c r="C109" s="213" t="s">
        <v>90</v>
      </c>
      <c r="D109" s="214" t="s">
        <v>91</v>
      </c>
      <c r="E109" s="215">
        <f>E110</f>
        <v>106</v>
      </c>
      <c r="F109" s="215">
        <f>F110</f>
        <v>106</v>
      </c>
    </row>
    <row r="110" spans="1:6" s="219" customFormat="1" ht="11.25">
      <c r="A110" s="213" t="s">
        <v>140</v>
      </c>
      <c r="B110" s="213" t="s">
        <v>161</v>
      </c>
      <c r="C110" s="213" t="s">
        <v>92</v>
      </c>
      <c r="D110" s="214" t="s">
        <v>93</v>
      </c>
      <c r="E110" s="215">
        <v>106</v>
      </c>
      <c r="F110" s="215">
        <v>106</v>
      </c>
    </row>
    <row r="111" spans="1:6" s="219" customFormat="1" ht="11.25">
      <c r="A111" s="210" t="s">
        <v>140</v>
      </c>
      <c r="B111" s="210" t="s">
        <v>163</v>
      </c>
      <c r="C111" s="210"/>
      <c r="D111" s="211" t="s">
        <v>164</v>
      </c>
      <c r="E111" s="212">
        <f>E112</f>
        <v>526.9</v>
      </c>
      <c r="F111" s="212">
        <f>F112</f>
        <v>526.9</v>
      </c>
    </row>
    <row r="112" spans="1:6" s="219" customFormat="1" ht="11.25">
      <c r="A112" s="213" t="s">
        <v>140</v>
      </c>
      <c r="B112" s="213" t="s">
        <v>163</v>
      </c>
      <c r="C112" s="213" t="s">
        <v>90</v>
      </c>
      <c r="D112" s="214" t="s">
        <v>91</v>
      </c>
      <c r="E112" s="215">
        <f>E113</f>
        <v>526.9</v>
      </c>
      <c r="F112" s="215">
        <f>F113</f>
        <v>526.9</v>
      </c>
    </row>
    <row r="113" spans="1:6" s="219" customFormat="1" ht="11.25">
      <c r="A113" s="229" t="s">
        <v>140</v>
      </c>
      <c r="B113" s="229" t="s">
        <v>163</v>
      </c>
      <c r="C113" s="229" t="s">
        <v>92</v>
      </c>
      <c r="D113" s="230" t="s">
        <v>93</v>
      </c>
      <c r="E113" s="231">
        <v>526.9</v>
      </c>
      <c r="F113" s="231">
        <v>526.9</v>
      </c>
    </row>
    <row r="114" spans="1:6" s="219" customFormat="1" ht="22.5">
      <c r="A114" s="207" t="s">
        <v>140</v>
      </c>
      <c r="B114" s="207" t="s">
        <v>165</v>
      </c>
      <c r="C114" s="207"/>
      <c r="D114" s="208" t="s">
        <v>166</v>
      </c>
      <c r="E114" s="209">
        <f aca="true" t="shared" si="4" ref="E114:F116">E115</f>
        <v>1658.2</v>
      </c>
      <c r="F114" s="209">
        <f t="shared" si="4"/>
        <v>1658.2</v>
      </c>
    </row>
    <row r="115" spans="1:6" s="219" customFormat="1" ht="11.25">
      <c r="A115" s="210" t="s">
        <v>140</v>
      </c>
      <c r="B115" s="210" t="s">
        <v>167</v>
      </c>
      <c r="C115" s="210"/>
      <c r="D115" s="211" t="s">
        <v>168</v>
      </c>
      <c r="E115" s="212">
        <f t="shared" si="4"/>
        <v>1658.2</v>
      </c>
      <c r="F115" s="212">
        <f t="shared" si="4"/>
        <v>1658.2</v>
      </c>
    </row>
    <row r="116" spans="1:6" s="219" customFormat="1" ht="11.25">
      <c r="A116" s="213" t="s">
        <v>140</v>
      </c>
      <c r="B116" s="213" t="s">
        <v>167</v>
      </c>
      <c r="C116" s="213" t="s">
        <v>90</v>
      </c>
      <c r="D116" s="214" t="s">
        <v>91</v>
      </c>
      <c r="E116" s="215">
        <f t="shared" si="4"/>
        <v>1658.2</v>
      </c>
      <c r="F116" s="215">
        <f t="shared" si="4"/>
        <v>1658.2</v>
      </c>
    </row>
    <row r="117" spans="1:6" s="219" customFormat="1" ht="11.25">
      <c r="A117" s="213" t="s">
        <v>140</v>
      </c>
      <c r="B117" s="213" t="s">
        <v>167</v>
      </c>
      <c r="C117" s="213" t="s">
        <v>92</v>
      </c>
      <c r="D117" s="214" t="s">
        <v>93</v>
      </c>
      <c r="E117" s="215">
        <v>1658.2</v>
      </c>
      <c r="F117" s="215">
        <v>1658.2</v>
      </c>
    </row>
    <row r="118" spans="1:6" s="219" customFormat="1" ht="33.75">
      <c r="A118" s="207" t="s">
        <v>140</v>
      </c>
      <c r="B118" s="207" t="s">
        <v>228</v>
      </c>
      <c r="C118" s="207"/>
      <c r="D118" s="208" t="s">
        <v>229</v>
      </c>
      <c r="E118" s="209">
        <f aca="true" t="shared" si="5" ref="E118:F120">E119</f>
        <v>487</v>
      </c>
      <c r="F118" s="209">
        <f t="shared" si="5"/>
        <v>0</v>
      </c>
    </row>
    <row r="119" spans="1:6" s="219" customFormat="1" ht="11.25">
      <c r="A119" s="210" t="s">
        <v>140</v>
      </c>
      <c r="B119" s="210" t="s">
        <v>236</v>
      </c>
      <c r="C119" s="210"/>
      <c r="D119" s="211" t="s">
        <v>237</v>
      </c>
      <c r="E119" s="212">
        <f t="shared" si="5"/>
        <v>487</v>
      </c>
      <c r="F119" s="212">
        <f t="shared" si="5"/>
        <v>0</v>
      </c>
    </row>
    <row r="120" spans="1:6" s="219" customFormat="1" ht="22.5">
      <c r="A120" s="213" t="s">
        <v>140</v>
      </c>
      <c r="B120" s="213" t="s">
        <v>236</v>
      </c>
      <c r="C120" s="213" t="s">
        <v>146</v>
      </c>
      <c r="D120" s="214" t="s">
        <v>147</v>
      </c>
      <c r="E120" s="215">
        <f t="shared" si="5"/>
        <v>487</v>
      </c>
      <c r="F120" s="215">
        <f t="shared" si="5"/>
        <v>0</v>
      </c>
    </row>
    <row r="121" spans="1:6" s="219" customFormat="1" ht="11.25">
      <c r="A121" s="213" t="s">
        <v>140</v>
      </c>
      <c r="B121" s="213" t="s">
        <v>236</v>
      </c>
      <c r="C121" s="213" t="s">
        <v>148</v>
      </c>
      <c r="D121" s="214" t="s">
        <v>149</v>
      </c>
      <c r="E121" s="215">
        <v>487</v>
      </c>
      <c r="F121" s="215">
        <v>0</v>
      </c>
    </row>
    <row r="122" spans="1:6" s="219" customFormat="1" ht="22.5">
      <c r="A122" s="207" t="s">
        <v>140</v>
      </c>
      <c r="B122" s="207" t="s">
        <v>126</v>
      </c>
      <c r="C122" s="207"/>
      <c r="D122" s="208" t="s">
        <v>127</v>
      </c>
      <c r="E122" s="209">
        <f aca="true" t="shared" si="6" ref="E122:F124">E123</f>
        <v>815</v>
      </c>
      <c r="F122" s="209">
        <f t="shared" si="6"/>
        <v>815</v>
      </c>
    </row>
    <row r="123" spans="1:6" s="219" customFormat="1" ht="22.5">
      <c r="A123" s="210" t="s">
        <v>140</v>
      </c>
      <c r="B123" s="210" t="s">
        <v>169</v>
      </c>
      <c r="C123" s="210"/>
      <c r="D123" s="211" t="s">
        <v>170</v>
      </c>
      <c r="E123" s="212">
        <f t="shared" si="6"/>
        <v>815</v>
      </c>
      <c r="F123" s="212">
        <f t="shared" si="6"/>
        <v>815</v>
      </c>
    </row>
    <row r="124" spans="1:6" s="219" customFormat="1" ht="11.25">
      <c r="A124" s="213" t="s">
        <v>140</v>
      </c>
      <c r="B124" s="213" t="s">
        <v>169</v>
      </c>
      <c r="C124" s="213" t="s">
        <v>94</v>
      </c>
      <c r="D124" s="214" t="s">
        <v>95</v>
      </c>
      <c r="E124" s="215">
        <f t="shared" si="6"/>
        <v>815</v>
      </c>
      <c r="F124" s="215">
        <f t="shared" si="6"/>
        <v>815</v>
      </c>
    </row>
    <row r="125" spans="1:6" s="219" customFormat="1" ht="11.25">
      <c r="A125" s="213" t="s">
        <v>140</v>
      </c>
      <c r="B125" s="213" t="s">
        <v>169</v>
      </c>
      <c r="C125" s="213" t="s">
        <v>171</v>
      </c>
      <c r="D125" s="214" t="s">
        <v>172</v>
      </c>
      <c r="E125" s="215">
        <f>400+415</f>
        <v>815</v>
      </c>
      <c r="F125" s="215">
        <f>400+415</f>
        <v>815</v>
      </c>
    </row>
    <row r="126" spans="1:6" s="219" customFormat="1" ht="22.5">
      <c r="A126" s="207" t="s">
        <v>487</v>
      </c>
      <c r="B126" s="207" t="s">
        <v>373</v>
      </c>
      <c r="C126" s="207"/>
      <c r="D126" s="232" t="s">
        <v>374</v>
      </c>
      <c r="E126" s="209">
        <f aca="true" t="shared" si="7" ref="E126:F128">E127</f>
        <v>600</v>
      </c>
      <c r="F126" s="209">
        <f t="shared" si="7"/>
        <v>600</v>
      </c>
    </row>
    <row r="127" spans="1:6" s="219" customFormat="1" ht="11.25">
      <c r="A127" s="210" t="s">
        <v>487</v>
      </c>
      <c r="B127" s="210" t="s">
        <v>375</v>
      </c>
      <c r="C127" s="210"/>
      <c r="D127" s="227" t="s">
        <v>376</v>
      </c>
      <c r="E127" s="212">
        <f t="shared" si="7"/>
        <v>600</v>
      </c>
      <c r="F127" s="212">
        <f t="shared" si="7"/>
        <v>600</v>
      </c>
    </row>
    <row r="128" spans="1:6" s="219" customFormat="1" ht="11.25">
      <c r="A128" s="213" t="s">
        <v>487</v>
      </c>
      <c r="B128" s="213" t="s">
        <v>375</v>
      </c>
      <c r="C128" s="213" t="s">
        <v>90</v>
      </c>
      <c r="D128" s="228" t="s">
        <v>91</v>
      </c>
      <c r="E128" s="215">
        <f t="shared" si="7"/>
        <v>600</v>
      </c>
      <c r="F128" s="215">
        <f t="shared" si="7"/>
        <v>600</v>
      </c>
    </row>
    <row r="129" spans="1:6" s="219" customFormat="1" ht="11.25">
      <c r="A129" s="213" t="s">
        <v>140</v>
      </c>
      <c r="B129" s="213" t="s">
        <v>375</v>
      </c>
      <c r="C129" s="213" t="s">
        <v>92</v>
      </c>
      <c r="D129" s="228" t="s">
        <v>93</v>
      </c>
      <c r="E129" s="215">
        <v>600</v>
      </c>
      <c r="F129" s="215">
        <v>600</v>
      </c>
    </row>
    <row r="130" spans="1:6" s="219" customFormat="1" ht="22.5">
      <c r="A130" s="207" t="s">
        <v>140</v>
      </c>
      <c r="B130" s="207" t="s">
        <v>173</v>
      </c>
      <c r="C130" s="207"/>
      <c r="D130" s="208" t="s">
        <v>174</v>
      </c>
      <c r="E130" s="209">
        <f aca="true" t="shared" si="8" ref="E130:F132">E131</f>
        <v>814.5</v>
      </c>
      <c r="F130" s="209">
        <f t="shared" si="8"/>
        <v>814.5</v>
      </c>
    </row>
    <row r="131" spans="1:6" s="219" customFormat="1" ht="11.25">
      <c r="A131" s="210" t="s">
        <v>140</v>
      </c>
      <c r="B131" s="210" t="s">
        <v>175</v>
      </c>
      <c r="C131" s="210"/>
      <c r="D131" s="211" t="s">
        <v>176</v>
      </c>
      <c r="E131" s="212">
        <f t="shared" si="8"/>
        <v>814.5</v>
      </c>
      <c r="F131" s="212">
        <f t="shared" si="8"/>
        <v>814.5</v>
      </c>
    </row>
    <row r="132" spans="1:6" s="219" customFormat="1" ht="11.25">
      <c r="A132" s="213" t="s">
        <v>140</v>
      </c>
      <c r="B132" s="213" t="s">
        <v>175</v>
      </c>
      <c r="C132" s="213" t="s">
        <v>94</v>
      </c>
      <c r="D132" s="214" t="s">
        <v>95</v>
      </c>
      <c r="E132" s="215">
        <f t="shared" si="8"/>
        <v>814.5</v>
      </c>
      <c r="F132" s="215">
        <f t="shared" si="8"/>
        <v>814.5</v>
      </c>
    </row>
    <row r="133" spans="1:6" s="219" customFormat="1" ht="11.25">
      <c r="A133" s="213" t="s">
        <v>140</v>
      </c>
      <c r="B133" s="213" t="s">
        <v>175</v>
      </c>
      <c r="C133" s="213" t="s">
        <v>98</v>
      </c>
      <c r="D133" s="214" t="s">
        <v>99</v>
      </c>
      <c r="E133" s="215">
        <v>814.5</v>
      </c>
      <c r="F133" s="215">
        <v>814.5</v>
      </c>
    </row>
    <row r="134" spans="1:6" s="219" customFormat="1" ht="33.75">
      <c r="A134" s="207" t="s">
        <v>140</v>
      </c>
      <c r="B134" s="207" t="s">
        <v>177</v>
      </c>
      <c r="C134" s="207"/>
      <c r="D134" s="208" t="s">
        <v>178</v>
      </c>
      <c r="E134" s="209">
        <f>E135+E138+E141</f>
        <v>1605</v>
      </c>
      <c r="F134" s="209">
        <f>F135+F138+F141</f>
        <v>1605</v>
      </c>
    </row>
    <row r="135" spans="1:6" s="226" customFormat="1" ht="11.25">
      <c r="A135" s="210" t="s">
        <v>140</v>
      </c>
      <c r="B135" s="233" t="s">
        <v>179</v>
      </c>
      <c r="C135" s="210"/>
      <c r="D135" s="234" t="s">
        <v>180</v>
      </c>
      <c r="E135" s="212">
        <f>E136</f>
        <v>107.3</v>
      </c>
      <c r="F135" s="212">
        <f>F136</f>
        <v>107.3</v>
      </c>
    </row>
    <row r="136" spans="1:6" s="226" customFormat="1" ht="11.25">
      <c r="A136" s="213" t="s">
        <v>140</v>
      </c>
      <c r="B136" s="213" t="s">
        <v>179</v>
      </c>
      <c r="C136" s="213" t="s">
        <v>94</v>
      </c>
      <c r="D136" s="214" t="s">
        <v>95</v>
      </c>
      <c r="E136" s="215">
        <f>E137</f>
        <v>107.3</v>
      </c>
      <c r="F136" s="215">
        <f>F137</f>
        <v>107.3</v>
      </c>
    </row>
    <row r="137" spans="1:6" s="226" customFormat="1" ht="22.5">
      <c r="A137" s="213" t="s">
        <v>140</v>
      </c>
      <c r="B137" s="235" t="s">
        <v>179</v>
      </c>
      <c r="C137" s="213" t="s">
        <v>181</v>
      </c>
      <c r="D137" s="236" t="s">
        <v>182</v>
      </c>
      <c r="E137" s="215">
        <v>107.3</v>
      </c>
      <c r="F137" s="215">
        <v>107.3</v>
      </c>
    </row>
    <row r="138" spans="1:6" s="226" customFormat="1" ht="22.5">
      <c r="A138" s="210" t="s">
        <v>140</v>
      </c>
      <c r="B138" s="210" t="s">
        <v>183</v>
      </c>
      <c r="C138" s="210"/>
      <c r="D138" s="234" t="s">
        <v>184</v>
      </c>
      <c r="E138" s="212">
        <f>E139</f>
        <v>800</v>
      </c>
      <c r="F138" s="212">
        <f>F139</f>
        <v>800</v>
      </c>
    </row>
    <row r="139" spans="1:6" s="226" customFormat="1" ht="11.25">
      <c r="A139" s="213" t="s">
        <v>140</v>
      </c>
      <c r="B139" s="213" t="s">
        <v>183</v>
      </c>
      <c r="C139" s="213" t="s">
        <v>94</v>
      </c>
      <c r="D139" s="236" t="s">
        <v>95</v>
      </c>
      <c r="E139" s="215">
        <f>E140</f>
        <v>800</v>
      </c>
      <c r="F139" s="215">
        <f>F140</f>
        <v>800</v>
      </c>
    </row>
    <row r="140" spans="1:6" s="226" customFormat="1" ht="22.5">
      <c r="A140" s="213" t="s">
        <v>140</v>
      </c>
      <c r="B140" s="213" t="s">
        <v>183</v>
      </c>
      <c r="C140" s="213" t="s">
        <v>181</v>
      </c>
      <c r="D140" s="236" t="s">
        <v>182</v>
      </c>
      <c r="E140" s="215">
        <v>800</v>
      </c>
      <c r="F140" s="215">
        <v>800</v>
      </c>
    </row>
    <row r="141" spans="1:6" s="219" customFormat="1" ht="11.25">
      <c r="A141" s="210" t="s">
        <v>140</v>
      </c>
      <c r="B141" s="210" t="s">
        <v>185</v>
      </c>
      <c r="C141" s="210"/>
      <c r="D141" s="234" t="s">
        <v>186</v>
      </c>
      <c r="E141" s="212">
        <f>E142+E144</f>
        <v>697.7</v>
      </c>
      <c r="F141" s="212">
        <f>F142+F144</f>
        <v>697.7</v>
      </c>
    </row>
    <row r="142" spans="1:6" s="219" customFormat="1" ht="11.25">
      <c r="A142" s="213" t="s">
        <v>140</v>
      </c>
      <c r="B142" s="213" t="s">
        <v>185</v>
      </c>
      <c r="C142" s="213" t="s">
        <v>90</v>
      </c>
      <c r="D142" s="236" t="s">
        <v>91</v>
      </c>
      <c r="E142" s="215">
        <f>E143</f>
        <v>324.6</v>
      </c>
      <c r="F142" s="215">
        <f>F143</f>
        <v>324.6</v>
      </c>
    </row>
    <row r="143" spans="1:6" s="219" customFormat="1" ht="11.25">
      <c r="A143" s="213" t="s">
        <v>140</v>
      </c>
      <c r="B143" s="213" t="s">
        <v>185</v>
      </c>
      <c r="C143" s="213" t="s">
        <v>92</v>
      </c>
      <c r="D143" s="236" t="s">
        <v>93</v>
      </c>
      <c r="E143" s="215">
        <v>324.6</v>
      </c>
      <c r="F143" s="215">
        <v>324.6</v>
      </c>
    </row>
    <row r="144" spans="1:6" s="219" customFormat="1" ht="11.25">
      <c r="A144" s="213" t="s">
        <v>140</v>
      </c>
      <c r="B144" s="213" t="s">
        <v>185</v>
      </c>
      <c r="C144" s="213" t="s">
        <v>94</v>
      </c>
      <c r="D144" s="236" t="s">
        <v>95</v>
      </c>
      <c r="E144" s="215">
        <f>E145</f>
        <v>373.1</v>
      </c>
      <c r="F144" s="215">
        <f>F145</f>
        <v>373.1</v>
      </c>
    </row>
    <row r="145" spans="1:6" s="219" customFormat="1" ht="22.5">
      <c r="A145" s="213" t="s">
        <v>140</v>
      </c>
      <c r="B145" s="213" t="s">
        <v>185</v>
      </c>
      <c r="C145" s="213" t="s">
        <v>181</v>
      </c>
      <c r="D145" s="236" t="s">
        <v>182</v>
      </c>
      <c r="E145" s="215">
        <v>373.1</v>
      </c>
      <c r="F145" s="215">
        <v>373.1</v>
      </c>
    </row>
    <row r="146" spans="1:6" s="219" customFormat="1" ht="22.5">
      <c r="A146" s="207" t="s">
        <v>140</v>
      </c>
      <c r="B146" s="207" t="s">
        <v>187</v>
      </c>
      <c r="C146" s="207"/>
      <c r="D146" s="237" t="s">
        <v>188</v>
      </c>
      <c r="E146" s="209">
        <f aca="true" t="shared" si="9" ref="E146:F148">E147</f>
        <v>1350</v>
      </c>
      <c r="F146" s="209">
        <f t="shared" si="9"/>
        <v>1350</v>
      </c>
    </row>
    <row r="147" spans="1:6" s="219" customFormat="1" ht="21.75" customHeight="1">
      <c r="A147" s="210" t="s">
        <v>140</v>
      </c>
      <c r="B147" s="210" t="s">
        <v>189</v>
      </c>
      <c r="C147" s="210"/>
      <c r="D147" s="234" t="s">
        <v>190</v>
      </c>
      <c r="E147" s="212">
        <f t="shared" si="9"/>
        <v>1350</v>
      </c>
      <c r="F147" s="212">
        <f t="shared" si="9"/>
        <v>1350</v>
      </c>
    </row>
    <row r="148" spans="1:6" s="226" customFormat="1" ht="21.75" customHeight="1">
      <c r="A148" s="213" t="s">
        <v>140</v>
      </c>
      <c r="B148" s="213" t="s">
        <v>189</v>
      </c>
      <c r="C148" s="213" t="s">
        <v>191</v>
      </c>
      <c r="D148" s="214" t="s">
        <v>192</v>
      </c>
      <c r="E148" s="215">
        <f t="shared" si="9"/>
        <v>1350</v>
      </c>
      <c r="F148" s="215">
        <f t="shared" si="9"/>
        <v>1350</v>
      </c>
    </row>
    <row r="149" spans="1:6" s="226" customFormat="1" ht="21.75" customHeight="1">
      <c r="A149" s="213" t="s">
        <v>140</v>
      </c>
      <c r="B149" s="213" t="s">
        <v>189</v>
      </c>
      <c r="C149" s="213" t="s">
        <v>193</v>
      </c>
      <c r="D149" s="214" t="s">
        <v>194</v>
      </c>
      <c r="E149" s="215">
        <v>1350</v>
      </c>
      <c r="F149" s="215">
        <v>1350</v>
      </c>
    </row>
    <row r="150" spans="1:6" s="219" customFormat="1" ht="22.5">
      <c r="A150" s="207" t="s">
        <v>140</v>
      </c>
      <c r="B150" s="207" t="s">
        <v>195</v>
      </c>
      <c r="C150" s="207"/>
      <c r="D150" s="237" t="s">
        <v>196</v>
      </c>
      <c r="E150" s="209">
        <f aca="true" t="shared" si="10" ref="E150:F152">E151</f>
        <v>2682.1</v>
      </c>
      <c r="F150" s="209">
        <f t="shared" si="10"/>
        <v>2682.1</v>
      </c>
    </row>
    <row r="151" spans="1:6" s="238" customFormat="1" ht="11.25">
      <c r="A151" s="210" t="s">
        <v>140</v>
      </c>
      <c r="B151" s="210" t="s">
        <v>197</v>
      </c>
      <c r="C151" s="210"/>
      <c r="D151" s="234" t="s">
        <v>198</v>
      </c>
      <c r="E151" s="212">
        <f t="shared" si="10"/>
        <v>2682.1</v>
      </c>
      <c r="F151" s="212">
        <f t="shared" si="10"/>
        <v>2682.1</v>
      </c>
    </row>
    <row r="152" spans="1:6" s="238" customFormat="1" ht="11.25">
      <c r="A152" s="213" t="s">
        <v>140</v>
      </c>
      <c r="B152" s="213" t="s">
        <v>197</v>
      </c>
      <c r="C152" s="213" t="s">
        <v>90</v>
      </c>
      <c r="D152" s="236" t="s">
        <v>91</v>
      </c>
      <c r="E152" s="215">
        <f t="shared" si="10"/>
        <v>2682.1</v>
      </c>
      <c r="F152" s="215">
        <f t="shared" si="10"/>
        <v>2682.1</v>
      </c>
    </row>
    <row r="153" spans="1:6" s="238" customFormat="1" ht="11.25">
      <c r="A153" s="213" t="s">
        <v>140</v>
      </c>
      <c r="B153" s="213" t="s">
        <v>197</v>
      </c>
      <c r="C153" s="213" t="s">
        <v>92</v>
      </c>
      <c r="D153" s="236" t="s">
        <v>93</v>
      </c>
      <c r="E153" s="215">
        <v>2682.1</v>
      </c>
      <c r="F153" s="215">
        <v>2682.1</v>
      </c>
    </row>
    <row r="154" spans="1:6" s="238" customFormat="1" ht="22.5">
      <c r="A154" s="207" t="s">
        <v>140</v>
      </c>
      <c r="B154" s="207" t="s">
        <v>203</v>
      </c>
      <c r="C154" s="207"/>
      <c r="D154" s="222" t="s">
        <v>488</v>
      </c>
      <c r="E154" s="209">
        <f aca="true" t="shared" si="11" ref="E154:F156">E155</f>
        <v>270</v>
      </c>
      <c r="F154" s="209">
        <f t="shared" si="11"/>
        <v>270</v>
      </c>
    </row>
    <row r="155" spans="1:6" s="238" customFormat="1" ht="11.25">
      <c r="A155" s="210" t="s">
        <v>140</v>
      </c>
      <c r="B155" s="210" t="s">
        <v>205</v>
      </c>
      <c r="C155" s="210"/>
      <c r="D155" s="221" t="s">
        <v>206</v>
      </c>
      <c r="E155" s="212">
        <f t="shared" si="11"/>
        <v>270</v>
      </c>
      <c r="F155" s="212">
        <f t="shared" si="11"/>
        <v>270</v>
      </c>
    </row>
    <row r="156" spans="1:6" s="238" customFormat="1" ht="11.25">
      <c r="A156" s="213" t="s">
        <v>140</v>
      </c>
      <c r="B156" s="213" t="s">
        <v>205</v>
      </c>
      <c r="C156" s="216" t="s">
        <v>90</v>
      </c>
      <c r="D156" s="224" t="s">
        <v>91</v>
      </c>
      <c r="E156" s="215">
        <f t="shared" si="11"/>
        <v>270</v>
      </c>
      <c r="F156" s="215">
        <f t="shared" si="11"/>
        <v>270</v>
      </c>
    </row>
    <row r="157" spans="1:6" s="238" customFormat="1" ht="11.25">
      <c r="A157" s="213" t="s">
        <v>140</v>
      </c>
      <c r="B157" s="213" t="s">
        <v>205</v>
      </c>
      <c r="C157" s="216" t="s">
        <v>92</v>
      </c>
      <c r="D157" s="224" t="s">
        <v>93</v>
      </c>
      <c r="E157" s="215">
        <v>270</v>
      </c>
      <c r="F157" s="215">
        <v>270</v>
      </c>
    </row>
    <row r="158" spans="1:6" s="238" customFormat="1" ht="22.5">
      <c r="A158" s="207" t="s">
        <v>140</v>
      </c>
      <c r="B158" s="207" t="s">
        <v>207</v>
      </c>
      <c r="C158" s="207"/>
      <c r="D158" s="208" t="s">
        <v>208</v>
      </c>
      <c r="E158" s="209">
        <f>E159</f>
        <v>9386.6</v>
      </c>
      <c r="F158" s="209">
        <f>F159</f>
        <v>9386.6</v>
      </c>
    </row>
    <row r="159" spans="1:6" s="238" customFormat="1" ht="11.25">
      <c r="A159" s="210" t="s">
        <v>140</v>
      </c>
      <c r="B159" s="210" t="s">
        <v>209</v>
      </c>
      <c r="C159" s="210"/>
      <c r="D159" s="211" t="s">
        <v>78</v>
      </c>
      <c r="E159" s="212">
        <f>E160+E162+E164</f>
        <v>9386.6</v>
      </c>
      <c r="F159" s="212">
        <f>F160+F162+F164</f>
        <v>9386.6</v>
      </c>
    </row>
    <row r="160" spans="1:6" s="238" customFormat="1" ht="33.75">
      <c r="A160" s="213" t="s">
        <v>140</v>
      </c>
      <c r="B160" s="213" t="s">
        <v>209</v>
      </c>
      <c r="C160" s="213" t="s">
        <v>79</v>
      </c>
      <c r="D160" s="214" t="s">
        <v>80</v>
      </c>
      <c r="E160" s="215">
        <f>E161</f>
        <v>8957.1</v>
      </c>
      <c r="F160" s="215">
        <f>F161</f>
        <v>8957.1</v>
      </c>
    </row>
    <row r="161" spans="1:6" s="238" customFormat="1" ht="11.25">
      <c r="A161" s="213" t="s">
        <v>140</v>
      </c>
      <c r="B161" s="213" t="s">
        <v>209</v>
      </c>
      <c r="C161" s="213" t="s">
        <v>81</v>
      </c>
      <c r="D161" s="214" t="s">
        <v>82</v>
      </c>
      <c r="E161" s="215">
        <v>8957.1</v>
      </c>
      <c r="F161" s="215">
        <v>8957.1</v>
      </c>
    </row>
    <row r="162" spans="1:6" s="238" customFormat="1" ht="11.25">
      <c r="A162" s="213" t="s">
        <v>140</v>
      </c>
      <c r="B162" s="213" t="s">
        <v>209</v>
      </c>
      <c r="C162" s="213" t="s">
        <v>90</v>
      </c>
      <c r="D162" s="214" t="s">
        <v>91</v>
      </c>
      <c r="E162" s="215">
        <f>E163</f>
        <v>427.8</v>
      </c>
      <c r="F162" s="215">
        <f>F163</f>
        <v>427.8</v>
      </c>
    </row>
    <row r="163" spans="1:6" s="238" customFormat="1" ht="11.25">
      <c r="A163" s="213" t="s">
        <v>140</v>
      </c>
      <c r="B163" s="213" t="s">
        <v>209</v>
      </c>
      <c r="C163" s="213" t="s">
        <v>92</v>
      </c>
      <c r="D163" s="214" t="s">
        <v>93</v>
      </c>
      <c r="E163" s="215">
        <v>427.8</v>
      </c>
      <c r="F163" s="215">
        <v>427.8</v>
      </c>
    </row>
    <row r="164" spans="1:6" s="238" customFormat="1" ht="11.25">
      <c r="A164" s="213" t="s">
        <v>140</v>
      </c>
      <c r="B164" s="213" t="s">
        <v>209</v>
      </c>
      <c r="C164" s="213" t="s">
        <v>94</v>
      </c>
      <c r="D164" s="214" t="s">
        <v>95</v>
      </c>
      <c r="E164" s="215">
        <f>E165</f>
        <v>1.7</v>
      </c>
      <c r="F164" s="215">
        <f>F165</f>
        <v>1.7</v>
      </c>
    </row>
    <row r="165" spans="1:6" s="238" customFormat="1" ht="11.25">
      <c r="A165" s="213" t="s">
        <v>140</v>
      </c>
      <c r="B165" s="213" t="s">
        <v>209</v>
      </c>
      <c r="C165" s="213" t="s">
        <v>96</v>
      </c>
      <c r="D165" s="214" t="s">
        <v>97</v>
      </c>
      <c r="E165" s="215">
        <v>1.7</v>
      </c>
      <c r="F165" s="215">
        <v>1.7</v>
      </c>
    </row>
    <row r="166" spans="1:6" s="238" customFormat="1" ht="22.5">
      <c r="A166" s="207" t="s">
        <v>140</v>
      </c>
      <c r="B166" s="207" t="s">
        <v>210</v>
      </c>
      <c r="C166" s="207"/>
      <c r="D166" s="208" t="s">
        <v>211</v>
      </c>
      <c r="E166" s="209">
        <f>E167+E170+E175</f>
        <v>10103.699999999999</v>
      </c>
      <c r="F166" s="209">
        <f>F167+F170+F175</f>
        <v>10125.6</v>
      </c>
    </row>
    <row r="167" spans="1:6" s="238" customFormat="1" ht="11.25">
      <c r="A167" s="210" t="s">
        <v>140</v>
      </c>
      <c r="B167" s="210" t="s">
        <v>212</v>
      </c>
      <c r="C167" s="210"/>
      <c r="D167" s="211" t="s">
        <v>213</v>
      </c>
      <c r="E167" s="212">
        <f>E168</f>
        <v>50</v>
      </c>
      <c r="F167" s="212">
        <f>F168</f>
        <v>50</v>
      </c>
    </row>
    <row r="168" spans="1:6" s="238" customFormat="1" ht="11.25">
      <c r="A168" s="213" t="s">
        <v>140</v>
      </c>
      <c r="B168" s="213" t="s">
        <v>212</v>
      </c>
      <c r="C168" s="213" t="s">
        <v>90</v>
      </c>
      <c r="D168" s="214" t="s">
        <v>91</v>
      </c>
      <c r="E168" s="215">
        <f>E169</f>
        <v>50</v>
      </c>
      <c r="F168" s="215">
        <f>F169</f>
        <v>50</v>
      </c>
    </row>
    <row r="169" spans="1:6" s="238" customFormat="1" ht="11.25">
      <c r="A169" s="213" t="s">
        <v>140</v>
      </c>
      <c r="B169" s="213" t="s">
        <v>212</v>
      </c>
      <c r="C169" s="213" t="s">
        <v>92</v>
      </c>
      <c r="D169" s="214" t="s">
        <v>93</v>
      </c>
      <c r="E169" s="215">
        <v>50</v>
      </c>
      <c r="F169" s="215">
        <v>50</v>
      </c>
    </row>
    <row r="170" spans="1:6" s="238" customFormat="1" ht="11.25">
      <c r="A170" s="210" t="s">
        <v>140</v>
      </c>
      <c r="B170" s="210" t="s">
        <v>214</v>
      </c>
      <c r="C170" s="210"/>
      <c r="D170" s="211" t="s">
        <v>215</v>
      </c>
      <c r="E170" s="212">
        <f>E171+E173</f>
        <v>487.8</v>
      </c>
      <c r="F170" s="212">
        <f>F171+F173</f>
        <v>509.7</v>
      </c>
    </row>
    <row r="171" spans="1:6" s="238" customFormat="1" ht="33.75">
      <c r="A171" s="213" t="s">
        <v>140</v>
      </c>
      <c r="B171" s="213" t="s">
        <v>214</v>
      </c>
      <c r="C171" s="213" t="s">
        <v>79</v>
      </c>
      <c r="D171" s="214" t="s">
        <v>80</v>
      </c>
      <c r="E171" s="215">
        <f>E172</f>
        <v>460.7</v>
      </c>
      <c r="F171" s="215">
        <f>F172</f>
        <v>459</v>
      </c>
    </row>
    <row r="172" spans="1:6" s="238" customFormat="1" ht="11.25">
      <c r="A172" s="213" t="s">
        <v>140</v>
      </c>
      <c r="B172" s="213" t="s">
        <v>214</v>
      </c>
      <c r="C172" s="213" t="s">
        <v>81</v>
      </c>
      <c r="D172" s="214" t="s">
        <v>82</v>
      </c>
      <c r="E172" s="215">
        <f>485-24.3</f>
        <v>460.7</v>
      </c>
      <c r="F172" s="215">
        <f>485-26</f>
        <v>459</v>
      </c>
    </row>
    <row r="173" spans="1:6" s="238" customFormat="1" ht="11.25">
      <c r="A173" s="213" t="s">
        <v>140</v>
      </c>
      <c r="B173" s="213" t="s">
        <v>214</v>
      </c>
      <c r="C173" s="213" t="s">
        <v>90</v>
      </c>
      <c r="D173" s="214" t="s">
        <v>91</v>
      </c>
      <c r="E173" s="215">
        <f>E174</f>
        <v>27.1</v>
      </c>
      <c r="F173" s="215">
        <f>F174</f>
        <v>50.7</v>
      </c>
    </row>
    <row r="174" spans="1:6" s="238" customFormat="1" ht="11.25">
      <c r="A174" s="213" t="s">
        <v>140</v>
      </c>
      <c r="B174" s="213" t="s">
        <v>214</v>
      </c>
      <c r="C174" s="213" t="s">
        <v>92</v>
      </c>
      <c r="D174" s="214" t="s">
        <v>93</v>
      </c>
      <c r="E174" s="215">
        <v>27.1</v>
      </c>
      <c r="F174" s="215">
        <v>50.7</v>
      </c>
    </row>
    <row r="175" spans="1:6" s="238" customFormat="1" ht="11.25">
      <c r="A175" s="210" t="s">
        <v>140</v>
      </c>
      <c r="B175" s="210" t="s">
        <v>216</v>
      </c>
      <c r="C175" s="210"/>
      <c r="D175" s="211" t="s">
        <v>78</v>
      </c>
      <c r="E175" s="212">
        <f>E176+E178+E180</f>
        <v>9565.9</v>
      </c>
      <c r="F175" s="212">
        <f>F176+F178+F180</f>
        <v>9565.9</v>
      </c>
    </row>
    <row r="176" spans="1:6" s="238" customFormat="1" ht="33.75">
      <c r="A176" s="213" t="s">
        <v>140</v>
      </c>
      <c r="B176" s="213" t="s">
        <v>216</v>
      </c>
      <c r="C176" s="213" t="s">
        <v>79</v>
      </c>
      <c r="D176" s="214" t="s">
        <v>80</v>
      </c>
      <c r="E176" s="215">
        <f>E177</f>
        <v>9149.4</v>
      </c>
      <c r="F176" s="215">
        <f>F177</f>
        <v>9149.4</v>
      </c>
    </row>
    <row r="177" spans="1:6" s="238" customFormat="1" ht="11.25">
      <c r="A177" s="213" t="s">
        <v>140</v>
      </c>
      <c r="B177" s="213" t="s">
        <v>216</v>
      </c>
      <c r="C177" s="213" t="s">
        <v>81</v>
      </c>
      <c r="D177" s="214" t="s">
        <v>82</v>
      </c>
      <c r="E177" s="215">
        <v>9149.4</v>
      </c>
      <c r="F177" s="215">
        <v>9149.4</v>
      </c>
    </row>
    <row r="178" spans="1:6" s="238" customFormat="1" ht="11.25">
      <c r="A178" s="213" t="s">
        <v>140</v>
      </c>
      <c r="B178" s="213" t="s">
        <v>216</v>
      </c>
      <c r="C178" s="213" t="s">
        <v>90</v>
      </c>
      <c r="D178" s="214" t="s">
        <v>91</v>
      </c>
      <c r="E178" s="215">
        <f>E179</f>
        <v>413.6</v>
      </c>
      <c r="F178" s="215">
        <f>F179</f>
        <v>413.6</v>
      </c>
    </row>
    <row r="179" spans="1:6" s="238" customFormat="1" ht="11.25">
      <c r="A179" s="213" t="s">
        <v>140</v>
      </c>
      <c r="B179" s="213" t="s">
        <v>216</v>
      </c>
      <c r="C179" s="213" t="s">
        <v>92</v>
      </c>
      <c r="D179" s="214" t="s">
        <v>93</v>
      </c>
      <c r="E179" s="215">
        <v>413.6</v>
      </c>
      <c r="F179" s="215">
        <v>413.6</v>
      </c>
    </row>
    <row r="180" spans="1:6" s="238" customFormat="1" ht="11.25">
      <c r="A180" s="213" t="s">
        <v>140</v>
      </c>
      <c r="B180" s="213" t="s">
        <v>216</v>
      </c>
      <c r="C180" s="213" t="s">
        <v>94</v>
      </c>
      <c r="D180" s="214" t="s">
        <v>95</v>
      </c>
      <c r="E180" s="215">
        <f>E181</f>
        <v>2.9</v>
      </c>
      <c r="F180" s="215">
        <f>F181</f>
        <v>2.9</v>
      </c>
    </row>
    <row r="181" spans="1:6" s="238" customFormat="1" ht="11.25">
      <c r="A181" s="213" t="s">
        <v>140</v>
      </c>
      <c r="B181" s="213" t="s">
        <v>216</v>
      </c>
      <c r="C181" s="213" t="s">
        <v>96</v>
      </c>
      <c r="D181" s="214" t="s">
        <v>97</v>
      </c>
      <c r="E181" s="215">
        <v>2.9</v>
      </c>
      <c r="F181" s="215">
        <v>2.9</v>
      </c>
    </row>
    <row r="182" spans="1:6" s="238" customFormat="1" ht="22.5">
      <c r="A182" s="207" t="s">
        <v>140</v>
      </c>
      <c r="B182" s="207" t="s">
        <v>217</v>
      </c>
      <c r="C182" s="207"/>
      <c r="D182" s="208" t="s">
        <v>218</v>
      </c>
      <c r="E182" s="209">
        <f>E183+E188</f>
        <v>26411.7</v>
      </c>
      <c r="F182" s="209">
        <f>F183+F188</f>
        <v>26674.4</v>
      </c>
    </row>
    <row r="183" spans="1:6" s="238" customFormat="1" ht="22.5">
      <c r="A183" s="210" t="s">
        <v>140</v>
      </c>
      <c r="B183" s="210" t="s">
        <v>219</v>
      </c>
      <c r="C183" s="210"/>
      <c r="D183" s="211" t="s">
        <v>220</v>
      </c>
      <c r="E183" s="212">
        <f>E184+E186</f>
        <v>5853.8</v>
      </c>
      <c r="F183" s="212">
        <f>F184+F186</f>
        <v>6116.5</v>
      </c>
    </row>
    <row r="184" spans="1:6" s="238" customFormat="1" ht="33.75">
      <c r="A184" s="213" t="s">
        <v>140</v>
      </c>
      <c r="B184" s="213" t="s">
        <v>219</v>
      </c>
      <c r="C184" s="213" t="s">
        <v>79</v>
      </c>
      <c r="D184" s="214" t="s">
        <v>80</v>
      </c>
      <c r="E184" s="215">
        <f>E185</f>
        <v>5235.900000000001</v>
      </c>
      <c r="F184" s="215">
        <f>F185</f>
        <v>5295.8</v>
      </c>
    </row>
    <row r="185" spans="1:6" s="238" customFormat="1" ht="11.25">
      <c r="A185" s="213" t="s">
        <v>140</v>
      </c>
      <c r="B185" s="213" t="s">
        <v>219</v>
      </c>
      <c r="C185" s="213" t="s">
        <v>81</v>
      </c>
      <c r="D185" s="214" t="s">
        <v>82</v>
      </c>
      <c r="E185" s="215">
        <f>5527.3-291.4</f>
        <v>5235.900000000001</v>
      </c>
      <c r="F185" s="215">
        <f>5607.3-311.5</f>
        <v>5295.8</v>
      </c>
    </row>
    <row r="186" spans="1:6" s="238" customFormat="1" ht="11.25">
      <c r="A186" s="213" t="s">
        <v>140</v>
      </c>
      <c r="B186" s="213" t="s">
        <v>219</v>
      </c>
      <c r="C186" s="213" t="s">
        <v>90</v>
      </c>
      <c r="D186" s="214" t="s">
        <v>91</v>
      </c>
      <c r="E186" s="215">
        <f>E187</f>
        <v>617.9</v>
      </c>
      <c r="F186" s="215">
        <f>F187</f>
        <v>820.7</v>
      </c>
    </row>
    <row r="187" spans="1:6" s="238" customFormat="1" ht="11.25">
      <c r="A187" s="213" t="s">
        <v>140</v>
      </c>
      <c r="B187" s="213" t="s">
        <v>219</v>
      </c>
      <c r="C187" s="213" t="s">
        <v>92</v>
      </c>
      <c r="D187" s="214" t="s">
        <v>93</v>
      </c>
      <c r="E187" s="215">
        <v>617.9</v>
      </c>
      <c r="F187" s="215">
        <v>820.7</v>
      </c>
    </row>
    <row r="188" spans="1:6" s="238" customFormat="1" ht="11.25">
      <c r="A188" s="210" t="s">
        <v>140</v>
      </c>
      <c r="B188" s="210" t="s">
        <v>223</v>
      </c>
      <c r="C188" s="210"/>
      <c r="D188" s="211" t="s">
        <v>78</v>
      </c>
      <c r="E188" s="212">
        <f>E189+E191+E193</f>
        <v>20557.9</v>
      </c>
      <c r="F188" s="212">
        <f>F189+F191+F193</f>
        <v>20557.9</v>
      </c>
    </row>
    <row r="189" spans="1:6" s="238" customFormat="1" ht="33.75">
      <c r="A189" s="213" t="s">
        <v>140</v>
      </c>
      <c r="B189" s="213" t="s">
        <v>223</v>
      </c>
      <c r="C189" s="213" t="s">
        <v>79</v>
      </c>
      <c r="D189" s="214" t="s">
        <v>80</v>
      </c>
      <c r="E189" s="215">
        <f>E190</f>
        <v>19528.6</v>
      </c>
      <c r="F189" s="215">
        <f>F190</f>
        <v>19528.6</v>
      </c>
    </row>
    <row r="190" spans="1:6" s="238" customFormat="1" ht="11.25">
      <c r="A190" s="213" t="s">
        <v>140</v>
      </c>
      <c r="B190" s="213" t="s">
        <v>223</v>
      </c>
      <c r="C190" s="213" t="s">
        <v>81</v>
      </c>
      <c r="D190" s="214" t="s">
        <v>82</v>
      </c>
      <c r="E190" s="215">
        <v>19528.6</v>
      </c>
      <c r="F190" s="215">
        <v>19528.6</v>
      </c>
    </row>
    <row r="191" spans="1:6" s="238" customFormat="1" ht="11.25">
      <c r="A191" s="213" t="s">
        <v>140</v>
      </c>
      <c r="B191" s="213" t="s">
        <v>223</v>
      </c>
      <c r="C191" s="213" t="s">
        <v>90</v>
      </c>
      <c r="D191" s="214" t="s">
        <v>91</v>
      </c>
      <c r="E191" s="215">
        <f>E192</f>
        <v>1026.4</v>
      </c>
      <c r="F191" s="215">
        <f>F192</f>
        <v>1026.4</v>
      </c>
    </row>
    <row r="192" spans="1:6" s="238" customFormat="1" ht="11.25">
      <c r="A192" s="213" t="s">
        <v>140</v>
      </c>
      <c r="B192" s="213" t="s">
        <v>223</v>
      </c>
      <c r="C192" s="213" t="s">
        <v>92</v>
      </c>
      <c r="D192" s="214" t="s">
        <v>93</v>
      </c>
      <c r="E192" s="215">
        <v>1026.4</v>
      </c>
      <c r="F192" s="215">
        <v>1026.4</v>
      </c>
    </row>
    <row r="193" spans="1:6" s="238" customFormat="1" ht="11.25">
      <c r="A193" s="213" t="s">
        <v>140</v>
      </c>
      <c r="B193" s="213" t="s">
        <v>223</v>
      </c>
      <c r="C193" s="213" t="s">
        <v>94</v>
      </c>
      <c r="D193" s="214" t="s">
        <v>95</v>
      </c>
      <c r="E193" s="215">
        <f>E194</f>
        <v>2.9</v>
      </c>
      <c r="F193" s="215">
        <f>F194</f>
        <v>2.9</v>
      </c>
    </row>
    <row r="194" spans="1:6" s="238" customFormat="1" ht="11.25">
      <c r="A194" s="213" t="s">
        <v>140</v>
      </c>
      <c r="B194" s="213" t="s">
        <v>223</v>
      </c>
      <c r="C194" s="213" t="s">
        <v>96</v>
      </c>
      <c r="D194" s="214" t="s">
        <v>97</v>
      </c>
      <c r="E194" s="215">
        <v>2.9</v>
      </c>
      <c r="F194" s="215">
        <v>2.9</v>
      </c>
    </row>
    <row r="195" spans="1:6" ht="11.25">
      <c r="A195" s="239" t="s">
        <v>224</v>
      </c>
      <c r="B195" s="239"/>
      <c r="C195" s="239"/>
      <c r="D195" s="240" t="s">
        <v>225</v>
      </c>
      <c r="E195" s="241">
        <f>E196+E214</f>
        <v>15966.5</v>
      </c>
      <c r="F195" s="241">
        <f>F196+F214</f>
        <v>17224.5</v>
      </c>
    </row>
    <row r="196" spans="1:6" ht="21">
      <c r="A196" s="204" t="s">
        <v>226</v>
      </c>
      <c r="B196" s="204"/>
      <c r="C196" s="204"/>
      <c r="D196" s="205" t="s">
        <v>227</v>
      </c>
      <c r="E196" s="206">
        <f>E197</f>
        <v>15276.5</v>
      </c>
      <c r="F196" s="206">
        <f>F197</f>
        <v>17224.5</v>
      </c>
    </row>
    <row r="197" spans="1:6" ht="33.75">
      <c r="A197" s="207" t="s">
        <v>226</v>
      </c>
      <c r="B197" s="207" t="s">
        <v>228</v>
      </c>
      <c r="C197" s="207"/>
      <c r="D197" s="222" t="s">
        <v>229</v>
      </c>
      <c r="E197" s="209">
        <f>E198+E205+E208+E211</f>
        <v>15276.5</v>
      </c>
      <c r="F197" s="209">
        <f>F198+F205+F208+F211</f>
        <v>17224.5</v>
      </c>
    </row>
    <row r="198" spans="1:6" s="219" customFormat="1" ht="11.25">
      <c r="A198" s="210" t="s">
        <v>226</v>
      </c>
      <c r="B198" s="210" t="s">
        <v>230</v>
      </c>
      <c r="C198" s="210"/>
      <c r="D198" s="221" t="s">
        <v>145</v>
      </c>
      <c r="E198" s="212">
        <f>E199+E201+E203</f>
        <v>14428.7</v>
      </c>
      <c r="F198" s="212">
        <f>F199+F201+F203</f>
        <v>14428.7</v>
      </c>
    </row>
    <row r="199" spans="1:6" s="238" customFormat="1" ht="33.75">
      <c r="A199" s="213" t="s">
        <v>226</v>
      </c>
      <c r="B199" s="213" t="s">
        <v>230</v>
      </c>
      <c r="C199" s="213" t="s">
        <v>79</v>
      </c>
      <c r="D199" s="214" t="s">
        <v>80</v>
      </c>
      <c r="E199" s="215">
        <f>E200</f>
        <v>13461.1</v>
      </c>
      <c r="F199" s="215">
        <f>F200</f>
        <v>13461.1</v>
      </c>
    </row>
    <row r="200" spans="1:6" s="238" customFormat="1" ht="11.25">
      <c r="A200" s="216" t="s">
        <v>226</v>
      </c>
      <c r="B200" s="216" t="s">
        <v>231</v>
      </c>
      <c r="C200" s="216" t="s">
        <v>232</v>
      </c>
      <c r="D200" s="220" t="s">
        <v>233</v>
      </c>
      <c r="E200" s="218">
        <v>13461.1</v>
      </c>
      <c r="F200" s="218">
        <v>13461.1</v>
      </c>
    </row>
    <row r="201" spans="1:6" s="238" customFormat="1" ht="11.25">
      <c r="A201" s="216" t="s">
        <v>226</v>
      </c>
      <c r="B201" s="216" t="s">
        <v>231</v>
      </c>
      <c r="C201" s="216" t="s">
        <v>90</v>
      </c>
      <c r="D201" s="220" t="s">
        <v>91</v>
      </c>
      <c r="E201" s="215">
        <f>E202</f>
        <v>907.4</v>
      </c>
      <c r="F201" s="215">
        <f>F202</f>
        <v>907.4</v>
      </c>
    </row>
    <row r="202" spans="1:6" s="238" customFormat="1" ht="11.25">
      <c r="A202" s="216" t="s">
        <v>226</v>
      </c>
      <c r="B202" s="216" t="s">
        <v>231</v>
      </c>
      <c r="C202" s="216" t="s">
        <v>92</v>
      </c>
      <c r="D202" s="220" t="s">
        <v>93</v>
      </c>
      <c r="E202" s="218">
        <v>907.4</v>
      </c>
      <c r="F202" s="218">
        <v>907.4</v>
      </c>
    </row>
    <row r="203" spans="1:6" s="238" customFormat="1" ht="11.25">
      <c r="A203" s="216" t="s">
        <v>226</v>
      </c>
      <c r="B203" s="216" t="s">
        <v>231</v>
      </c>
      <c r="C203" s="216" t="s">
        <v>94</v>
      </c>
      <c r="D203" s="220" t="s">
        <v>95</v>
      </c>
      <c r="E203" s="215">
        <f>E204</f>
        <v>60.2</v>
      </c>
      <c r="F203" s="215">
        <f>F204</f>
        <v>60.2</v>
      </c>
    </row>
    <row r="204" spans="1:6" s="238" customFormat="1" ht="11.25">
      <c r="A204" s="216" t="s">
        <v>226</v>
      </c>
      <c r="B204" s="216" t="s">
        <v>231</v>
      </c>
      <c r="C204" s="216" t="s">
        <v>96</v>
      </c>
      <c r="D204" s="220" t="s">
        <v>97</v>
      </c>
      <c r="E204" s="218">
        <v>60.2</v>
      </c>
      <c r="F204" s="218">
        <v>60.2</v>
      </c>
    </row>
    <row r="205" spans="1:6" ht="28.5" customHeight="1">
      <c r="A205" s="210" t="s">
        <v>226</v>
      </c>
      <c r="B205" s="210" t="s">
        <v>234</v>
      </c>
      <c r="C205" s="242"/>
      <c r="D205" s="211" t="s">
        <v>235</v>
      </c>
      <c r="E205" s="212">
        <f>E206</f>
        <v>597.8</v>
      </c>
      <c r="F205" s="212">
        <f>F206</f>
        <v>2395.8</v>
      </c>
    </row>
    <row r="206" spans="1:6" ht="11.25">
      <c r="A206" s="213" t="s">
        <v>226</v>
      </c>
      <c r="B206" s="213" t="s">
        <v>234</v>
      </c>
      <c r="C206" s="213" t="s">
        <v>90</v>
      </c>
      <c r="D206" s="214" t="s">
        <v>91</v>
      </c>
      <c r="E206" s="215">
        <f>E207</f>
        <v>597.8</v>
      </c>
      <c r="F206" s="215">
        <f>F207</f>
        <v>2395.8</v>
      </c>
    </row>
    <row r="207" spans="1:6" s="238" customFormat="1" ht="11.25">
      <c r="A207" s="216" t="s">
        <v>226</v>
      </c>
      <c r="B207" s="216" t="s">
        <v>234</v>
      </c>
      <c r="C207" s="216" t="s">
        <v>92</v>
      </c>
      <c r="D207" s="220" t="s">
        <v>93</v>
      </c>
      <c r="E207" s="218">
        <v>597.8</v>
      </c>
      <c r="F207" s="218">
        <v>2395.8</v>
      </c>
    </row>
    <row r="208" spans="1:6" s="238" customFormat="1" ht="11.25">
      <c r="A208" s="210" t="s">
        <v>226</v>
      </c>
      <c r="B208" s="210" t="s">
        <v>236</v>
      </c>
      <c r="C208" s="210"/>
      <c r="D208" s="211" t="s">
        <v>237</v>
      </c>
      <c r="E208" s="212">
        <f>E209</f>
        <v>130</v>
      </c>
      <c r="F208" s="212">
        <f>F209</f>
        <v>250</v>
      </c>
    </row>
    <row r="209" spans="1:6" s="238" customFormat="1" ht="11.25">
      <c r="A209" s="216" t="s">
        <v>226</v>
      </c>
      <c r="B209" s="216" t="s">
        <v>236</v>
      </c>
      <c r="C209" s="216" t="s">
        <v>90</v>
      </c>
      <c r="D209" s="220" t="s">
        <v>91</v>
      </c>
      <c r="E209" s="215">
        <f>E210</f>
        <v>130</v>
      </c>
      <c r="F209" s="215">
        <f>F210</f>
        <v>250</v>
      </c>
    </row>
    <row r="210" spans="1:6" s="238" customFormat="1" ht="11.25">
      <c r="A210" s="216" t="s">
        <v>226</v>
      </c>
      <c r="B210" s="216" t="s">
        <v>236</v>
      </c>
      <c r="C210" s="216" t="s">
        <v>92</v>
      </c>
      <c r="D210" s="220" t="s">
        <v>93</v>
      </c>
      <c r="E210" s="218">
        <v>130</v>
      </c>
      <c r="F210" s="218">
        <v>250</v>
      </c>
    </row>
    <row r="211" spans="1:6" s="238" customFormat="1" ht="11.25">
      <c r="A211" s="210" t="s">
        <v>226</v>
      </c>
      <c r="B211" s="210" t="s">
        <v>238</v>
      </c>
      <c r="C211" s="210"/>
      <c r="D211" s="211" t="s">
        <v>239</v>
      </c>
      <c r="E211" s="212">
        <f>E212</f>
        <v>120</v>
      </c>
      <c r="F211" s="212">
        <f>F212</f>
        <v>150</v>
      </c>
    </row>
    <row r="212" spans="1:6" s="238" customFormat="1" ht="11.25">
      <c r="A212" s="216" t="s">
        <v>226</v>
      </c>
      <c r="B212" s="216" t="s">
        <v>238</v>
      </c>
      <c r="C212" s="216" t="s">
        <v>90</v>
      </c>
      <c r="D212" s="220" t="s">
        <v>91</v>
      </c>
      <c r="E212" s="215">
        <f>E213</f>
        <v>120</v>
      </c>
      <c r="F212" s="215">
        <f>F213</f>
        <v>150</v>
      </c>
    </row>
    <row r="213" spans="1:6" s="238" customFormat="1" ht="11.25">
      <c r="A213" s="216" t="s">
        <v>226</v>
      </c>
      <c r="B213" s="216" t="s">
        <v>238</v>
      </c>
      <c r="C213" s="216" t="s">
        <v>92</v>
      </c>
      <c r="D213" s="220" t="s">
        <v>93</v>
      </c>
      <c r="E213" s="218">
        <v>120</v>
      </c>
      <c r="F213" s="218">
        <v>150</v>
      </c>
    </row>
    <row r="214" spans="1:6" s="238" customFormat="1" ht="18.75" customHeight="1">
      <c r="A214" s="204" t="s">
        <v>240</v>
      </c>
      <c r="B214" s="204"/>
      <c r="C214" s="204"/>
      <c r="D214" s="243" t="s">
        <v>241</v>
      </c>
      <c r="E214" s="206">
        <f aca="true" t="shared" si="12" ref="E214:F217">E215</f>
        <v>690</v>
      </c>
      <c r="F214" s="206">
        <f t="shared" si="12"/>
        <v>0</v>
      </c>
    </row>
    <row r="215" spans="1:6" s="238" customFormat="1" ht="33.75">
      <c r="A215" s="207" t="s">
        <v>240</v>
      </c>
      <c r="B215" s="207" t="s">
        <v>228</v>
      </c>
      <c r="C215" s="207"/>
      <c r="D215" s="208" t="s">
        <v>229</v>
      </c>
      <c r="E215" s="209">
        <f t="shared" si="12"/>
        <v>690</v>
      </c>
      <c r="F215" s="209">
        <f t="shared" si="12"/>
        <v>0</v>
      </c>
    </row>
    <row r="216" spans="1:6" s="238" customFormat="1" ht="11.25">
      <c r="A216" s="210" t="s">
        <v>240</v>
      </c>
      <c r="B216" s="210" t="s">
        <v>242</v>
      </c>
      <c r="C216" s="210"/>
      <c r="D216" s="211" t="s">
        <v>243</v>
      </c>
      <c r="E216" s="212">
        <f t="shared" si="12"/>
        <v>690</v>
      </c>
      <c r="F216" s="212">
        <f t="shared" si="12"/>
        <v>0</v>
      </c>
    </row>
    <row r="217" spans="1:6" s="238" customFormat="1" ht="11.25">
      <c r="A217" s="216" t="s">
        <v>240</v>
      </c>
      <c r="B217" s="216" t="s">
        <v>242</v>
      </c>
      <c r="C217" s="216" t="s">
        <v>90</v>
      </c>
      <c r="D217" s="220" t="s">
        <v>91</v>
      </c>
      <c r="E217" s="215">
        <f t="shared" si="12"/>
        <v>690</v>
      </c>
      <c r="F217" s="215">
        <f t="shared" si="12"/>
        <v>0</v>
      </c>
    </row>
    <row r="218" spans="1:6" s="238" customFormat="1" ht="11.25">
      <c r="A218" s="216" t="s">
        <v>240</v>
      </c>
      <c r="B218" s="216" t="s">
        <v>242</v>
      </c>
      <c r="C218" s="216" t="s">
        <v>92</v>
      </c>
      <c r="D218" s="220" t="s">
        <v>93</v>
      </c>
      <c r="E218" s="218">
        <v>690</v>
      </c>
      <c r="F218" s="218">
        <v>0</v>
      </c>
    </row>
    <row r="219" spans="1:6" ht="11.25">
      <c r="A219" s="239" t="s">
        <v>244</v>
      </c>
      <c r="B219" s="239"/>
      <c r="C219" s="239"/>
      <c r="D219" s="244" t="s">
        <v>245</v>
      </c>
      <c r="E219" s="241">
        <f>E220+E225+E233+E245</f>
        <v>35500.7</v>
      </c>
      <c r="F219" s="241">
        <f>F220+F225+F233+F245</f>
        <v>40602.700000000004</v>
      </c>
    </row>
    <row r="220" spans="1:6" ht="11.25">
      <c r="A220" s="204" t="s">
        <v>246</v>
      </c>
      <c r="B220" s="204"/>
      <c r="C220" s="204"/>
      <c r="D220" s="243" t="s">
        <v>247</v>
      </c>
      <c r="E220" s="206">
        <f aca="true" t="shared" si="13" ref="E220:F223">E221</f>
        <v>1350</v>
      </c>
      <c r="F220" s="206">
        <f t="shared" si="13"/>
        <v>1350</v>
      </c>
    </row>
    <row r="221" spans="1:6" s="245" customFormat="1" ht="22.5">
      <c r="A221" s="207" t="s">
        <v>246</v>
      </c>
      <c r="B221" s="207" t="s">
        <v>248</v>
      </c>
      <c r="C221" s="207"/>
      <c r="D221" s="208" t="s">
        <v>249</v>
      </c>
      <c r="E221" s="209">
        <f t="shared" si="13"/>
        <v>1350</v>
      </c>
      <c r="F221" s="209">
        <f t="shared" si="13"/>
        <v>1350</v>
      </c>
    </row>
    <row r="222" spans="1:6" s="245" customFormat="1" ht="11.25">
      <c r="A222" s="210" t="s">
        <v>246</v>
      </c>
      <c r="B222" s="210" t="s">
        <v>250</v>
      </c>
      <c r="C222" s="210"/>
      <c r="D222" s="211" t="s">
        <v>251</v>
      </c>
      <c r="E222" s="212">
        <f t="shared" si="13"/>
        <v>1350</v>
      </c>
      <c r="F222" s="212">
        <f t="shared" si="13"/>
        <v>1350</v>
      </c>
    </row>
    <row r="223" spans="1:6" s="245" customFormat="1" ht="22.5">
      <c r="A223" s="213" t="s">
        <v>246</v>
      </c>
      <c r="B223" s="213" t="s">
        <v>250</v>
      </c>
      <c r="C223" s="213" t="s">
        <v>191</v>
      </c>
      <c r="D223" s="214" t="s">
        <v>192</v>
      </c>
      <c r="E223" s="215">
        <f t="shared" si="13"/>
        <v>1350</v>
      </c>
      <c r="F223" s="215">
        <f t="shared" si="13"/>
        <v>1350</v>
      </c>
    </row>
    <row r="224" spans="1:6" s="245" customFormat="1" ht="11.25">
      <c r="A224" s="213" t="s">
        <v>246</v>
      </c>
      <c r="B224" s="213" t="s">
        <v>250</v>
      </c>
      <c r="C224" s="213" t="s">
        <v>193</v>
      </c>
      <c r="D224" s="214" t="s">
        <v>194</v>
      </c>
      <c r="E224" s="215">
        <v>1350</v>
      </c>
      <c r="F224" s="215">
        <v>1350</v>
      </c>
    </row>
    <row r="225" spans="1:6" ht="11.25">
      <c r="A225" s="204" t="s">
        <v>252</v>
      </c>
      <c r="B225" s="204"/>
      <c r="C225" s="204"/>
      <c r="D225" s="243" t="s">
        <v>253</v>
      </c>
      <c r="E225" s="206">
        <f>E226</f>
        <v>990</v>
      </c>
      <c r="F225" s="206">
        <f>F226</f>
        <v>990</v>
      </c>
    </row>
    <row r="226" spans="1:6" ht="22.5">
      <c r="A226" s="207" t="s">
        <v>252</v>
      </c>
      <c r="B226" s="207" t="s">
        <v>254</v>
      </c>
      <c r="C226" s="207"/>
      <c r="D226" s="208" t="s">
        <v>255</v>
      </c>
      <c r="E226" s="209">
        <f>E227+E230</f>
        <v>990</v>
      </c>
      <c r="F226" s="209">
        <f>F227+F230</f>
        <v>990</v>
      </c>
    </row>
    <row r="227" spans="1:6" s="219" customFormat="1" ht="22.5">
      <c r="A227" s="210" t="s">
        <v>252</v>
      </c>
      <c r="B227" s="210" t="s">
        <v>256</v>
      </c>
      <c r="C227" s="210"/>
      <c r="D227" s="211" t="s">
        <v>257</v>
      </c>
      <c r="E227" s="212">
        <f>E228</f>
        <v>810</v>
      </c>
      <c r="F227" s="212">
        <f>F228</f>
        <v>810</v>
      </c>
    </row>
    <row r="228" spans="1:193" s="247" customFormat="1" ht="11.25">
      <c r="A228" s="213" t="s">
        <v>252</v>
      </c>
      <c r="B228" s="213" t="s">
        <v>256</v>
      </c>
      <c r="C228" s="213" t="s">
        <v>94</v>
      </c>
      <c r="D228" s="214" t="s">
        <v>95</v>
      </c>
      <c r="E228" s="215">
        <f>E229</f>
        <v>810</v>
      </c>
      <c r="F228" s="215">
        <f>F229</f>
        <v>810</v>
      </c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6"/>
      <c r="BB228" s="246"/>
      <c r="BC228" s="246"/>
      <c r="BD228" s="246"/>
      <c r="BE228" s="246"/>
      <c r="BF228" s="246"/>
      <c r="BG228" s="246"/>
      <c r="BH228" s="246"/>
      <c r="BI228" s="246"/>
      <c r="BJ228" s="246"/>
      <c r="BK228" s="246"/>
      <c r="BL228" s="246"/>
      <c r="BM228" s="246"/>
      <c r="BN228" s="246"/>
      <c r="BO228" s="246"/>
      <c r="BP228" s="246"/>
      <c r="BQ228" s="246"/>
      <c r="BR228" s="246"/>
      <c r="BS228" s="246"/>
      <c r="BT228" s="246"/>
      <c r="BU228" s="246"/>
      <c r="BV228" s="246"/>
      <c r="BW228" s="246"/>
      <c r="BX228" s="246"/>
      <c r="BY228" s="246"/>
      <c r="BZ228" s="246"/>
      <c r="CA228" s="246"/>
      <c r="CB228" s="246"/>
      <c r="CC228" s="246"/>
      <c r="CD228" s="246"/>
      <c r="CE228" s="246"/>
      <c r="CF228" s="246"/>
      <c r="CG228" s="246"/>
      <c r="CH228" s="246"/>
      <c r="CI228" s="246"/>
      <c r="CJ228" s="246"/>
      <c r="CK228" s="246"/>
      <c r="CL228" s="246"/>
      <c r="CM228" s="246"/>
      <c r="CN228" s="246"/>
      <c r="CO228" s="246"/>
      <c r="CP228" s="246"/>
      <c r="CQ228" s="246"/>
      <c r="CR228" s="246"/>
      <c r="CS228" s="246"/>
      <c r="CT228" s="246"/>
      <c r="CU228" s="246"/>
      <c r="CV228" s="246"/>
      <c r="CW228" s="246"/>
      <c r="CX228" s="246"/>
      <c r="CY228" s="246"/>
      <c r="CZ228" s="246"/>
      <c r="DA228" s="246"/>
      <c r="DB228" s="246"/>
      <c r="DC228" s="246"/>
      <c r="DD228" s="246"/>
      <c r="DE228" s="246"/>
      <c r="DF228" s="246"/>
      <c r="DG228" s="246"/>
      <c r="DH228" s="246"/>
      <c r="DI228" s="246"/>
      <c r="DJ228" s="246"/>
      <c r="DK228" s="246"/>
      <c r="DL228" s="246"/>
      <c r="DM228" s="246"/>
      <c r="DN228" s="246"/>
      <c r="DO228" s="246"/>
      <c r="DP228" s="246"/>
      <c r="DQ228" s="246"/>
      <c r="DR228" s="246"/>
      <c r="DS228" s="246"/>
      <c r="DT228" s="246"/>
      <c r="DU228" s="246"/>
      <c r="DV228" s="246"/>
      <c r="DW228" s="246"/>
      <c r="DX228" s="246"/>
      <c r="DY228" s="246"/>
      <c r="DZ228" s="246"/>
      <c r="EA228" s="246"/>
      <c r="EB228" s="246"/>
      <c r="EC228" s="246"/>
      <c r="ED228" s="246"/>
      <c r="EE228" s="246"/>
      <c r="EF228" s="246"/>
      <c r="EG228" s="246"/>
      <c r="EH228" s="246"/>
      <c r="EI228" s="246"/>
      <c r="EJ228" s="246"/>
      <c r="EK228" s="246"/>
      <c r="EL228" s="246"/>
      <c r="EM228" s="246"/>
      <c r="EN228" s="246"/>
      <c r="EO228" s="246"/>
      <c r="EP228" s="246"/>
      <c r="EQ228" s="246"/>
      <c r="ER228" s="246"/>
      <c r="ES228" s="246"/>
      <c r="ET228" s="246"/>
      <c r="EU228" s="246"/>
      <c r="EV228" s="246"/>
      <c r="EW228" s="246"/>
      <c r="EX228" s="246"/>
      <c r="EY228" s="246"/>
      <c r="EZ228" s="246"/>
      <c r="FA228" s="246"/>
      <c r="FB228" s="246"/>
      <c r="FC228" s="246"/>
      <c r="FD228" s="246"/>
      <c r="FE228" s="246"/>
      <c r="FF228" s="246"/>
      <c r="FG228" s="246"/>
      <c r="FH228" s="246"/>
      <c r="FI228" s="246"/>
      <c r="FJ228" s="246"/>
      <c r="FK228" s="246"/>
      <c r="FL228" s="246"/>
      <c r="FM228" s="246"/>
      <c r="FN228" s="246"/>
      <c r="FO228" s="246"/>
      <c r="FP228" s="246"/>
      <c r="FQ228" s="246"/>
      <c r="FR228" s="246"/>
      <c r="FS228" s="246"/>
      <c r="FT228" s="246"/>
      <c r="FU228" s="246"/>
      <c r="FV228" s="246"/>
      <c r="FW228" s="246"/>
      <c r="FX228" s="246"/>
      <c r="FY228" s="246"/>
      <c r="FZ228" s="246"/>
      <c r="GA228" s="246"/>
      <c r="GB228" s="246"/>
      <c r="GC228" s="246"/>
      <c r="GD228" s="246"/>
      <c r="GE228" s="246"/>
      <c r="GF228" s="246"/>
      <c r="GG228" s="246"/>
      <c r="GH228" s="246"/>
      <c r="GI228" s="246"/>
      <c r="GJ228" s="246"/>
      <c r="GK228" s="246"/>
    </row>
    <row r="229" spans="1:193" s="249" customFormat="1" ht="22.5">
      <c r="A229" s="213" t="s">
        <v>252</v>
      </c>
      <c r="B229" s="213" t="s">
        <v>256</v>
      </c>
      <c r="C229" s="213" t="s">
        <v>181</v>
      </c>
      <c r="D229" s="214" t="s">
        <v>182</v>
      </c>
      <c r="E229" s="215">
        <v>810</v>
      </c>
      <c r="F229" s="215">
        <v>810</v>
      </c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  <c r="AC229" s="248"/>
      <c r="AD229" s="248"/>
      <c r="AE229" s="248"/>
      <c r="AF229" s="248"/>
      <c r="AG229" s="248"/>
      <c r="AH229" s="248"/>
      <c r="AI229" s="248"/>
      <c r="AJ229" s="248"/>
      <c r="AK229" s="248"/>
      <c r="AL229" s="248"/>
      <c r="AM229" s="248"/>
      <c r="AN229" s="248"/>
      <c r="AO229" s="248"/>
      <c r="AP229" s="248"/>
      <c r="AQ229" s="248"/>
      <c r="AR229" s="248"/>
      <c r="AS229" s="248"/>
      <c r="AT229" s="248"/>
      <c r="AU229" s="248"/>
      <c r="AV229" s="248"/>
      <c r="AW229" s="248"/>
      <c r="AX229" s="248"/>
      <c r="AY229" s="248"/>
      <c r="AZ229" s="248"/>
      <c r="BA229" s="248"/>
      <c r="BB229" s="248"/>
      <c r="BC229" s="248"/>
      <c r="BD229" s="248"/>
      <c r="BE229" s="248"/>
      <c r="BF229" s="248"/>
      <c r="BG229" s="248"/>
      <c r="BH229" s="248"/>
      <c r="BI229" s="248"/>
      <c r="BJ229" s="248"/>
      <c r="BK229" s="248"/>
      <c r="BL229" s="248"/>
      <c r="BM229" s="248"/>
      <c r="BN229" s="248"/>
      <c r="BO229" s="248"/>
      <c r="BP229" s="248"/>
      <c r="BQ229" s="248"/>
      <c r="BR229" s="248"/>
      <c r="BS229" s="248"/>
      <c r="BT229" s="248"/>
      <c r="BU229" s="248"/>
      <c r="BV229" s="248"/>
      <c r="BW229" s="248"/>
      <c r="BX229" s="248"/>
      <c r="BY229" s="248"/>
      <c r="BZ229" s="248"/>
      <c r="CA229" s="248"/>
      <c r="CB229" s="248"/>
      <c r="CC229" s="248"/>
      <c r="CD229" s="248"/>
      <c r="CE229" s="248"/>
      <c r="CF229" s="248"/>
      <c r="CG229" s="248"/>
      <c r="CH229" s="248"/>
      <c r="CI229" s="248"/>
      <c r="CJ229" s="248"/>
      <c r="CK229" s="248"/>
      <c r="CL229" s="248"/>
      <c r="CM229" s="248"/>
      <c r="CN229" s="248"/>
      <c r="CO229" s="248"/>
      <c r="CP229" s="248"/>
      <c r="CQ229" s="248"/>
      <c r="CR229" s="248"/>
      <c r="CS229" s="248"/>
      <c r="CT229" s="248"/>
      <c r="CU229" s="248"/>
      <c r="CV229" s="248"/>
      <c r="CW229" s="248"/>
      <c r="CX229" s="248"/>
      <c r="CY229" s="248"/>
      <c r="CZ229" s="248"/>
      <c r="DA229" s="248"/>
      <c r="DB229" s="248"/>
      <c r="DC229" s="248"/>
      <c r="DD229" s="248"/>
      <c r="DE229" s="248"/>
      <c r="DF229" s="248"/>
      <c r="DG229" s="248"/>
      <c r="DH229" s="248"/>
      <c r="DI229" s="248"/>
      <c r="DJ229" s="248"/>
      <c r="DK229" s="248"/>
      <c r="DL229" s="248"/>
      <c r="DM229" s="248"/>
      <c r="DN229" s="248"/>
      <c r="DO229" s="248"/>
      <c r="DP229" s="248"/>
      <c r="DQ229" s="248"/>
      <c r="DR229" s="248"/>
      <c r="DS229" s="248"/>
      <c r="DT229" s="248"/>
      <c r="DU229" s="248"/>
      <c r="DV229" s="248"/>
      <c r="DW229" s="248"/>
      <c r="DX229" s="248"/>
      <c r="DY229" s="248"/>
      <c r="DZ229" s="248"/>
      <c r="EA229" s="248"/>
      <c r="EB229" s="248"/>
      <c r="EC229" s="248"/>
      <c r="ED229" s="248"/>
      <c r="EE229" s="248"/>
      <c r="EF229" s="248"/>
      <c r="EG229" s="248"/>
      <c r="EH229" s="248"/>
      <c r="EI229" s="248"/>
      <c r="EJ229" s="248"/>
      <c r="EK229" s="248"/>
      <c r="EL229" s="248"/>
      <c r="EM229" s="248"/>
      <c r="EN229" s="248"/>
      <c r="EO229" s="248"/>
      <c r="EP229" s="248"/>
      <c r="EQ229" s="248"/>
      <c r="ER229" s="248"/>
      <c r="ES229" s="248"/>
      <c r="ET229" s="248"/>
      <c r="EU229" s="248"/>
      <c r="EV229" s="248"/>
      <c r="EW229" s="248"/>
      <c r="EX229" s="248"/>
      <c r="EY229" s="248"/>
      <c r="EZ229" s="248"/>
      <c r="FA229" s="248"/>
      <c r="FB229" s="248"/>
      <c r="FC229" s="248"/>
      <c r="FD229" s="248"/>
      <c r="FE229" s="248"/>
      <c r="FF229" s="248"/>
      <c r="FG229" s="248"/>
      <c r="FH229" s="248"/>
      <c r="FI229" s="248"/>
      <c r="FJ229" s="248"/>
      <c r="FK229" s="248"/>
      <c r="FL229" s="248"/>
      <c r="FM229" s="248"/>
      <c r="FN229" s="248"/>
      <c r="FO229" s="248"/>
      <c r="FP229" s="248"/>
      <c r="FQ229" s="248"/>
      <c r="FR229" s="248"/>
      <c r="FS229" s="248"/>
      <c r="FT229" s="248"/>
      <c r="FU229" s="248"/>
      <c r="FV229" s="248"/>
      <c r="FW229" s="248"/>
      <c r="FX229" s="248"/>
      <c r="FY229" s="248"/>
      <c r="FZ229" s="248"/>
      <c r="GA229" s="248"/>
      <c r="GB229" s="248"/>
      <c r="GC229" s="248"/>
      <c r="GD229" s="248"/>
      <c r="GE229" s="248"/>
      <c r="GF229" s="248"/>
      <c r="GG229" s="248"/>
      <c r="GH229" s="248"/>
      <c r="GI229" s="248"/>
      <c r="GJ229" s="248"/>
      <c r="GK229" s="248"/>
    </row>
    <row r="230" spans="1:193" s="250" customFormat="1" ht="11.25">
      <c r="A230" s="210" t="s">
        <v>252</v>
      </c>
      <c r="B230" s="210" t="s">
        <v>258</v>
      </c>
      <c r="C230" s="210"/>
      <c r="D230" s="211" t="s">
        <v>259</v>
      </c>
      <c r="E230" s="212">
        <f>E231</f>
        <v>180</v>
      </c>
      <c r="F230" s="212">
        <f>F231</f>
        <v>180</v>
      </c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45"/>
      <c r="AW230" s="245"/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5"/>
      <c r="BN230" s="245"/>
      <c r="BO230" s="245"/>
      <c r="BP230" s="245"/>
      <c r="BQ230" s="245"/>
      <c r="BR230" s="245"/>
      <c r="BS230" s="245"/>
      <c r="BT230" s="245"/>
      <c r="BU230" s="245"/>
      <c r="BV230" s="245"/>
      <c r="BW230" s="245"/>
      <c r="BX230" s="245"/>
      <c r="BY230" s="245"/>
      <c r="BZ230" s="245"/>
      <c r="CA230" s="245"/>
      <c r="CB230" s="245"/>
      <c r="CC230" s="245"/>
      <c r="CD230" s="245"/>
      <c r="CE230" s="245"/>
      <c r="CF230" s="245"/>
      <c r="CG230" s="245"/>
      <c r="CH230" s="245"/>
      <c r="CI230" s="245"/>
      <c r="CJ230" s="245"/>
      <c r="CK230" s="245"/>
      <c r="CL230" s="245"/>
      <c r="CM230" s="245"/>
      <c r="CN230" s="245"/>
      <c r="CO230" s="245"/>
      <c r="CP230" s="245"/>
      <c r="CQ230" s="245"/>
      <c r="CR230" s="245"/>
      <c r="CS230" s="245"/>
      <c r="CT230" s="245"/>
      <c r="CU230" s="245"/>
      <c r="CV230" s="245"/>
      <c r="CW230" s="245"/>
      <c r="CX230" s="245"/>
      <c r="CY230" s="245"/>
      <c r="CZ230" s="245"/>
      <c r="DA230" s="245"/>
      <c r="DB230" s="245"/>
      <c r="DC230" s="245"/>
      <c r="DD230" s="245"/>
      <c r="DE230" s="245"/>
      <c r="DF230" s="245"/>
      <c r="DG230" s="245"/>
      <c r="DH230" s="245"/>
      <c r="DI230" s="245"/>
      <c r="DJ230" s="245"/>
      <c r="DK230" s="245"/>
      <c r="DL230" s="245"/>
      <c r="DM230" s="245"/>
      <c r="DN230" s="245"/>
      <c r="DO230" s="245"/>
      <c r="DP230" s="245"/>
      <c r="DQ230" s="245"/>
      <c r="DR230" s="245"/>
      <c r="DS230" s="245"/>
      <c r="DT230" s="245"/>
      <c r="DU230" s="245"/>
      <c r="DV230" s="245"/>
      <c r="DW230" s="245"/>
      <c r="DX230" s="245"/>
      <c r="DY230" s="245"/>
      <c r="DZ230" s="245"/>
      <c r="EA230" s="245"/>
      <c r="EB230" s="245"/>
      <c r="EC230" s="245"/>
      <c r="ED230" s="245"/>
      <c r="EE230" s="245"/>
      <c r="EF230" s="245"/>
      <c r="EG230" s="245"/>
      <c r="EH230" s="245"/>
      <c r="EI230" s="245"/>
      <c r="EJ230" s="245"/>
      <c r="EK230" s="245"/>
      <c r="EL230" s="245"/>
      <c r="EM230" s="245"/>
      <c r="EN230" s="245"/>
      <c r="EO230" s="245"/>
      <c r="EP230" s="245"/>
      <c r="EQ230" s="245"/>
      <c r="ER230" s="245"/>
      <c r="ES230" s="245"/>
      <c r="ET230" s="245"/>
      <c r="EU230" s="245"/>
      <c r="EV230" s="245"/>
      <c r="EW230" s="245"/>
      <c r="EX230" s="245"/>
      <c r="EY230" s="245"/>
      <c r="EZ230" s="245"/>
      <c r="FA230" s="245"/>
      <c r="FB230" s="245"/>
      <c r="FC230" s="245"/>
      <c r="FD230" s="245"/>
      <c r="FE230" s="245"/>
      <c r="FF230" s="245"/>
      <c r="FG230" s="245"/>
      <c r="FH230" s="245"/>
      <c r="FI230" s="245"/>
      <c r="FJ230" s="245"/>
      <c r="FK230" s="245"/>
      <c r="FL230" s="245"/>
      <c r="FM230" s="245"/>
      <c r="FN230" s="245"/>
      <c r="FO230" s="245"/>
      <c r="FP230" s="245"/>
      <c r="FQ230" s="245"/>
      <c r="FR230" s="245"/>
      <c r="FS230" s="245"/>
      <c r="FT230" s="245"/>
      <c r="FU230" s="245"/>
      <c r="FV230" s="245"/>
      <c r="FW230" s="245"/>
      <c r="FX230" s="245"/>
      <c r="FY230" s="245"/>
      <c r="FZ230" s="245"/>
      <c r="GA230" s="245"/>
      <c r="GB230" s="245"/>
      <c r="GC230" s="245"/>
      <c r="GD230" s="245"/>
      <c r="GE230" s="245"/>
      <c r="GF230" s="245"/>
      <c r="GG230" s="245"/>
      <c r="GH230" s="245"/>
      <c r="GI230" s="245"/>
      <c r="GJ230" s="245"/>
      <c r="GK230" s="245"/>
    </row>
    <row r="231" spans="1:193" s="250" customFormat="1" ht="11.25">
      <c r="A231" s="213" t="s">
        <v>252</v>
      </c>
      <c r="B231" s="213" t="s">
        <v>258</v>
      </c>
      <c r="C231" s="213" t="s">
        <v>90</v>
      </c>
      <c r="D231" s="214" t="s">
        <v>91</v>
      </c>
      <c r="E231" s="215">
        <f>E232</f>
        <v>180</v>
      </c>
      <c r="F231" s="215">
        <f>F232</f>
        <v>180</v>
      </c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45"/>
      <c r="AW231" s="245"/>
      <c r="AX231" s="245"/>
      <c r="AY231" s="245"/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5"/>
      <c r="BN231" s="245"/>
      <c r="BO231" s="245"/>
      <c r="BP231" s="245"/>
      <c r="BQ231" s="245"/>
      <c r="BR231" s="245"/>
      <c r="BS231" s="245"/>
      <c r="BT231" s="245"/>
      <c r="BU231" s="245"/>
      <c r="BV231" s="245"/>
      <c r="BW231" s="245"/>
      <c r="BX231" s="245"/>
      <c r="BY231" s="245"/>
      <c r="BZ231" s="245"/>
      <c r="CA231" s="245"/>
      <c r="CB231" s="245"/>
      <c r="CC231" s="245"/>
      <c r="CD231" s="245"/>
      <c r="CE231" s="245"/>
      <c r="CF231" s="245"/>
      <c r="CG231" s="245"/>
      <c r="CH231" s="245"/>
      <c r="CI231" s="245"/>
      <c r="CJ231" s="245"/>
      <c r="CK231" s="245"/>
      <c r="CL231" s="245"/>
      <c r="CM231" s="245"/>
      <c r="CN231" s="245"/>
      <c r="CO231" s="245"/>
      <c r="CP231" s="245"/>
      <c r="CQ231" s="245"/>
      <c r="CR231" s="245"/>
      <c r="CS231" s="245"/>
      <c r="CT231" s="245"/>
      <c r="CU231" s="245"/>
      <c r="CV231" s="245"/>
      <c r="CW231" s="245"/>
      <c r="CX231" s="245"/>
      <c r="CY231" s="245"/>
      <c r="CZ231" s="245"/>
      <c r="DA231" s="245"/>
      <c r="DB231" s="245"/>
      <c r="DC231" s="245"/>
      <c r="DD231" s="245"/>
      <c r="DE231" s="245"/>
      <c r="DF231" s="245"/>
      <c r="DG231" s="245"/>
      <c r="DH231" s="245"/>
      <c r="DI231" s="245"/>
      <c r="DJ231" s="245"/>
      <c r="DK231" s="245"/>
      <c r="DL231" s="245"/>
      <c r="DM231" s="245"/>
      <c r="DN231" s="245"/>
      <c r="DO231" s="245"/>
      <c r="DP231" s="245"/>
      <c r="DQ231" s="245"/>
      <c r="DR231" s="245"/>
      <c r="DS231" s="245"/>
      <c r="DT231" s="245"/>
      <c r="DU231" s="245"/>
      <c r="DV231" s="245"/>
      <c r="DW231" s="245"/>
      <c r="DX231" s="245"/>
      <c r="DY231" s="245"/>
      <c r="DZ231" s="245"/>
      <c r="EA231" s="245"/>
      <c r="EB231" s="245"/>
      <c r="EC231" s="245"/>
      <c r="ED231" s="245"/>
      <c r="EE231" s="245"/>
      <c r="EF231" s="245"/>
      <c r="EG231" s="245"/>
      <c r="EH231" s="245"/>
      <c r="EI231" s="245"/>
      <c r="EJ231" s="245"/>
      <c r="EK231" s="245"/>
      <c r="EL231" s="245"/>
      <c r="EM231" s="245"/>
      <c r="EN231" s="245"/>
      <c r="EO231" s="245"/>
      <c r="EP231" s="245"/>
      <c r="EQ231" s="245"/>
      <c r="ER231" s="245"/>
      <c r="ES231" s="245"/>
      <c r="ET231" s="245"/>
      <c r="EU231" s="245"/>
      <c r="EV231" s="245"/>
      <c r="EW231" s="245"/>
      <c r="EX231" s="245"/>
      <c r="EY231" s="245"/>
      <c r="EZ231" s="245"/>
      <c r="FA231" s="245"/>
      <c r="FB231" s="245"/>
      <c r="FC231" s="245"/>
      <c r="FD231" s="245"/>
      <c r="FE231" s="245"/>
      <c r="FF231" s="245"/>
      <c r="FG231" s="245"/>
      <c r="FH231" s="245"/>
      <c r="FI231" s="245"/>
      <c r="FJ231" s="245"/>
      <c r="FK231" s="245"/>
      <c r="FL231" s="245"/>
      <c r="FM231" s="245"/>
      <c r="FN231" s="245"/>
      <c r="FO231" s="245"/>
      <c r="FP231" s="245"/>
      <c r="FQ231" s="245"/>
      <c r="FR231" s="245"/>
      <c r="FS231" s="245"/>
      <c r="FT231" s="245"/>
      <c r="FU231" s="245"/>
      <c r="FV231" s="245"/>
      <c r="FW231" s="245"/>
      <c r="FX231" s="245"/>
      <c r="FY231" s="245"/>
      <c r="FZ231" s="245"/>
      <c r="GA231" s="245"/>
      <c r="GB231" s="245"/>
      <c r="GC231" s="245"/>
      <c r="GD231" s="245"/>
      <c r="GE231" s="245"/>
      <c r="GF231" s="245"/>
      <c r="GG231" s="245"/>
      <c r="GH231" s="245"/>
      <c r="GI231" s="245"/>
      <c r="GJ231" s="245"/>
      <c r="GK231" s="245"/>
    </row>
    <row r="232" spans="1:193" s="250" customFormat="1" ht="11.25">
      <c r="A232" s="213" t="s">
        <v>252</v>
      </c>
      <c r="B232" s="213" t="s">
        <v>258</v>
      </c>
      <c r="C232" s="213" t="s">
        <v>92</v>
      </c>
      <c r="D232" s="214" t="s">
        <v>93</v>
      </c>
      <c r="E232" s="215">
        <v>180</v>
      </c>
      <c r="F232" s="215">
        <v>180</v>
      </c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45"/>
      <c r="AW232" s="245"/>
      <c r="AX232" s="245"/>
      <c r="AY232" s="245"/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5"/>
      <c r="BN232" s="245"/>
      <c r="BO232" s="245"/>
      <c r="BP232" s="245"/>
      <c r="BQ232" s="245"/>
      <c r="BR232" s="245"/>
      <c r="BS232" s="245"/>
      <c r="BT232" s="245"/>
      <c r="BU232" s="245"/>
      <c r="BV232" s="245"/>
      <c r="BW232" s="245"/>
      <c r="BX232" s="245"/>
      <c r="BY232" s="245"/>
      <c r="BZ232" s="245"/>
      <c r="CA232" s="245"/>
      <c r="CB232" s="245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245"/>
      <c r="CZ232" s="245"/>
      <c r="DA232" s="245"/>
      <c r="DB232" s="245"/>
      <c r="DC232" s="245"/>
      <c r="DD232" s="245"/>
      <c r="DE232" s="245"/>
      <c r="DF232" s="245"/>
      <c r="DG232" s="245"/>
      <c r="DH232" s="245"/>
      <c r="DI232" s="245"/>
      <c r="DJ232" s="245"/>
      <c r="DK232" s="245"/>
      <c r="DL232" s="245"/>
      <c r="DM232" s="245"/>
      <c r="DN232" s="245"/>
      <c r="DO232" s="245"/>
      <c r="DP232" s="245"/>
      <c r="DQ232" s="245"/>
      <c r="DR232" s="245"/>
      <c r="DS232" s="245"/>
      <c r="DT232" s="245"/>
      <c r="DU232" s="245"/>
      <c r="DV232" s="245"/>
      <c r="DW232" s="245"/>
      <c r="DX232" s="245"/>
      <c r="DY232" s="245"/>
      <c r="DZ232" s="245"/>
      <c r="EA232" s="245"/>
      <c r="EB232" s="245"/>
      <c r="EC232" s="245"/>
      <c r="ED232" s="245"/>
      <c r="EE232" s="245"/>
      <c r="EF232" s="245"/>
      <c r="EG232" s="245"/>
      <c r="EH232" s="245"/>
      <c r="EI232" s="245"/>
      <c r="EJ232" s="245"/>
      <c r="EK232" s="245"/>
      <c r="EL232" s="245"/>
      <c r="EM232" s="245"/>
      <c r="EN232" s="245"/>
      <c r="EO232" s="245"/>
      <c r="EP232" s="245"/>
      <c r="EQ232" s="245"/>
      <c r="ER232" s="245"/>
      <c r="ES232" s="245"/>
      <c r="ET232" s="245"/>
      <c r="EU232" s="245"/>
      <c r="EV232" s="245"/>
      <c r="EW232" s="245"/>
      <c r="EX232" s="245"/>
      <c r="EY232" s="245"/>
      <c r="EZ232" s="245"/>
      <c r="FA232" s="245"/>
      <c r="FB232" s="245"/>
      <c r="FC232" s="245"/>
      <c r="FD232" s="245"/>
      <c r="FE232" s="245"/>
      <c r="FF232" s="245"/>
      <c r="FG232" s="245"/>
      <c r="FH232" s="245"/>
      <c r="FI232" s="245"/>
      <c r="FJ232" s="245"/>
      <c r="FK232" s="245"/>
      <c r="FL232" s="245"/>
      <c r="FM232" s="245"/>
      <c r="FN232" s="245"/>
      <c r="FO232" s="245"/>
      <c r="FP232" s="245"/>
      <c r="FQ232" s="245"/>
      <c r="FR232" s="245"/>
      <c r="FS232" s="245"/>
      <c r="FT232" s="245"/>
      <c r="FU232" s="245"/>
      <c r="FV232" s="245"/>
      <c r="FW232" s="245"/>
      <c r="FX232" s="245"/>
      <c r="FY232" s="245"/>
      <c r="FZ232" s="245"/>
      <c r="GA232" s="245"/>
      <c r="GB232" s="245"/>
      <c r="GC232" s="245"/>
      <c r="GD232" s="245"/>
      <c r="GE232" s="245"/>
      <c r="GF232" s="245"/>
      <c r="GG232" s="245"/>
      <c r="GH232" s="245"/>
      <c r="GI232" s="245"/>
      <c r="GJ232" s="245"/>
      <c r="GK232" s="245"/>
    </row>
    <row r="233" spans="1:193" s="247" customFormat="1" ht="10.5">
      <c r="A233" s="204" t="s">
        <v>260</v>
      </c>
      <c r="B233" s="204"/>
      <c r="C233" s="204"/>
      <c r="D233" s="243" t="s">
        <v>261</v>
      </c>
      <c r="E233" s="206">
        <f>E234+E241</f>
        <v>30034.3</v>
      </c>
      <c r="F233" s="206">
        <f>F234+F241</f>
        <v>35136.3</v>
      </c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6"/>
      <c r="BG233" s="246"/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6"/>
      <c r="BS233" s="246"/>
      <c r="BT233" s="246"/>
      <c r="BU233" s="246"/>
      <c r="BV233" s="246"/>
      <c r="BW233" s="246"/>
      <c r="BX233" s="246"/>
      <c r="BY233" s="246"/>
      <c r="BZ233" s="246"/>
      <c r="CA233" s="246"/>
      <c r="CB233" s="246"/>
      <c r="CC233" s="246"/>
      <c r="CD233" s="246"/>
      <c r="CE233" s="246"/>
      <c r="CF233" s="246"/>
      <c r="CG233" s="246"/>
      <c r="CH233" s="246"/>
      <c r="CI233" s="246"/>
      <c r="CJ233" s="246"/>
      <c r="CK233" s="246"/>
      <c r="CL233" s="246"/>
      <c r="CM233" s="246"/>
      <c r="CN233" s="246"/>
      <c r="CO233" s="246"/>
      <c r="CP233" s="246"/>
      <c r="CQ233" s="246"/>
      <c r="CR233" s="246"/>
      <c r="CS233" s="246"/>
      <c r="CT233" s="246"/>
      <c r="CU233" s="246"/>
      <c r="CV233" s="246"/>
      <c r="CW233" s="246"/>
      <c r="CX233" s="246"/>
      <c r="CY233" s="246"/>
      <c r="CZ233" s="246"/>
      <c r="DA233" s="246"/>
      <c r="DB233" s="246"/>
      <c r="DC233" s="246"/>
      <c r="DD233" s="246"/>
      <c r="DE233" s="246"/>
      <c r="DF233" s="246"/>
      <c r="DG233" s="246"/>
      <c r="DH233" s="246"/>
      <c r="DI233" s="246"/>
      <c r="DJ233" s="246"/>
      <c r="DK233" s="246"/>
      <c r="DL233" s="246"/>
      <c r="DM233" s="246"/>
      <c r="DN233" s="246"/>
      <c r="DO233" s="246"/>
      <c r="DP233" s="246"/>
      <c r="DQ233" s="246"/>
      <c r="DR233" s="246"/>
      <c r="DS233" s="246"/>
      <c r="DT233" s="246"/>
      <c r="DU233" s="246"/>
      <c r="DV233" s="246"/>
      <c r="DW233" s="246"/>
      <c r="DX233" s="246"/>
      <c r="DY233" s="246"/>
      <c r="DZ233" s="246"/>
      <c r="EA233" s="246"/>
      <c r="EB233" s="246"/>
      <c r="EC233" s="246"/>
      <c r="ED233" s="246"/>
      <c r="EE233" s="246"/>
      <c r="EF233" s="246"/>
      <c r="EG233" s="246"/>
      <c r="EH233" s="246"/>
      <c r="EI233" s="246"/>
      <c r="EJ233" s="246"/>
      <c r="EK233" s="246"/>
      <c r="EL233" s="246"/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246"/>
      <c r="EX233" s="246"/>
      <c r="EY233" s="246"/>
      <c r="EZ233" s="246"/>
      <c r="FA233" s="246"/>
      <c r="FB233" s="246"/>
      <c r="FC233" s="246"/>
      <c r="FD233" s="246"/>
      <c r="FE233" s="246"/>
      <c r="FF233" s="246"/>
      <c r="FG233" s="246"/>
      <c r="FH233" s="246"/>
      <c r="FI233" s="246"/>
      <c r="FJ233" s="246"/>
      <c r="FK233" s="246"/>
      <c r="FL233" s="246"/>
      <c r="FM233" s="246"/>
      <c r="FN233" s="246"/>
      <c r="FO233" s="246"/>
      <c r="FP233" s="246"/>
      <c r="FQ233" s="246"/>
      <c r="FR233" s="246"/>
      <c r="FS233" s="246"/>
      <c r="FT233" s="246"/>
      <c r="FU233" s="246"/>
      <c r="FV233" s="246"/>
      <c r="FW233" s="246"/>
      <c r="FX233" s="246"/>
      <c r="FY233" s="246"/>
      <c r="FZ233" s="246"/>
      <c r="GA233" s="246"/>
      <c r="GB233" s="246"/>
      <c r="GC233" s="246"/>
      <c r="GD233" s="246"/>
      <c r="GE233" s="246"/>
      <c r="GF233" s="246"/>
      <c r="GG233" s="246"/>
      <c r="GH233" s="246"/>
      <c r="GI233" s="246"/>
      <c r="GJ233" s="246"/>
      <c r="GK233" s="246"/>
    </row>
    <row r="234" spans="1:193" s="250" customFormat="1" ht="22.5">
      <c r="A234" s="207" t="s">
        <v>260</v>
      </c>
      <c r="B234" s="207" t="s">
        <v>173</v>
      </c>
      <c r="C234" s="207"/>
      <c r="D234" s="208" t="s">
        <v>262</v>
      </c>
      <c r="E234" s="209">
        <f>E235+E238</f>
        <v>30034.3</v>
      </c>
      <c r="F234" s="209">
        <f>F235+F238</f>
        <v>31914</v>
      </c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5"/>
      <c r="AK234" s="245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45"/>
      <c r="AW234" s="245"/>
      <c r="AX234" s="245"/>
      <c r="AY234" s="245"/>
      <c r="AZ234" s="245"/>
      <c r="BA234" s="245"/>
      <c r="BB234" s="245"/>
      <c r="BC234" s="245"/>
      <c r="BD234" s="245"/>
      <c r="BE234" s="245"/>
      <c r="BF234" s="245"/>
      <c r="BG234" s="245"/>
      <c r="BH234" s="245"/>
      <c r="BI234" s="245"/>
      <c r="BJ234" s="245"/>
      <c r="BK234" s="245"/>
      <c r="BL234" s="245"/>
      <c r="BM234" s="245"/>
      <c r="BN234" s="245"/>
      <c r="BO234" s="245"/>
      <c r="BP234" s="245"/>
      <c r="BQ234" s="245"/>
      <c r="BR234" s="245"/>
      <c r="BS234" s="245"/>
      <c r="BT234" s="245"/>
      <c r="BU234" s="245"/>
      <c r="BV234" s="245"/>
      <c r="BW234" s="245"/>
      <c r="BX234" s="245"/>
      <c r="BY234" s="245"/>
      <c r="BZ234" s="245"/>
      <c r="CA234" s="245"/>
      <c r="CB234" s="245"/>
      <c r="CC234" s="245"/>
      <c r="CD234" s="245"/>
      <c r="CE234" s="245"/>
      <c r="CF234" s="245"/>
      <c r="CG234" s="245"/>
      <c r="CH234" s="245"/>
      <c r="CI234" s="245"/>
      <c r="CJ234" s="245"/>
      <c r="CK234" s="245"/>
      <c r="CL234" s="245"/>
      <c r="CM234" s="245"/>
      <c r="CN234" s="245"/>
      <c r="CO234" s="245"/>
      <c r="CP234" s="245"/>
      <c r="CQ234" s="245"/>
      <c r="CR234" s="245"/>
      <c r="CS234" s="245"/>
      <c r="CT234" s="245"/>
      <c r="CU234" s="245"/>
      <c r="CV234" s="245"/>
      <c r="CW234" s="245"/>
      <c r="CX234" s="245"/>
      <c r="CY234" s="245"/>
      <c r="CZ234" s="245"/>
      <c r="DA234" s="245"/>
      <c r="DB234" s="245"/>
      <c r="DC234" s="245"/>
      <c r="DD234" s="245"/>
      <c r="DE234" s="245"/>
      <c r="DF234" s="245"/>
      <c r="DG234" s="245"/>
      <c r="DH234" s="245"/>
      <c r="DI234" s="245"/>
      <c r="DJ234" s="245"/>
      <c r="DK234" s="245"/>
      <c r="DL234" s="245"/>
      <c r="DM234" s="245"/>
      <c r="DN234" s="245"/>
      <c r="DO234" s="245"/>
      <c r="DP234" s="245"/>
      <c r="DQ234" s="245"/>
      <c r="DR234" s="245"/>
      <c r="DS234" s="245"/>
      <c r="DT234" s="245"/>
      <c r="DU234" s="245"/>
      <c r="DV234" s="245"/>
      <c r="DW234" s="245"/>
      <c r="DX234" s="245"/>
      <c r="DY234" s="245"/>
      <c r="DZ234" s="245"/>
      <c r="EA234" s="245"/>
      <c r="EB234" s="245"/>
      <c r="EC234" s="245"/>
      <c r="ED234" s="245"/>
      <c r="EE234" s="245"/>
      <c r="EF234" s="245"/>
      <c r="EG234" s="245"/>
      <c r="EH234" s="245"/>
      <c r="EI234" s="245"/>
      <c r="EJ234" s="245"/>
      <c r="EK234" s="245"/>
      <c r="EL234" s="245"/>
      <c r="EM234" s="245"/>
      <c r="EN234" s="245"/>
      <c r="EO234" s="245"/>
      <c r="EP234" s="245"/>
      <c r="EQ234" s="245"/>
      <c r="ER234" s="245"/>
      <c r="ES234" s="245"/>
      <c r="ET234" s="245"/>
      <c r="EU234" s="245"/>
      <c r="EV234" s="245"/>
      <c r="EW234" s="245"/>
      <c r="EX234" s="245"/>
      <c r="EY234" s="245"/>
      <c r="EZ234" s="245"/>
      <c r="FA234" s="245"/>
      <c r="FB234" s="245"/>
      <c r="FC234" s="245"/>
      <c r="FD234" s="245"/>
      <c r="FE234" s="245"/>
      <c r="FF234" s="245"/>
      <c r="FG234" s="245"/>
      <c r="FH234" s="245"/>
      <c r="FI234" s="245"/>
      <c r="FJ234" s="245"/>
      <c r="FK234" s="245"/>
      <c r="FL234" s="245"/>
      <c r="FM234" s="245"/>
      <c r="FN234" s="245"/>
      <c r="FO234" s="245"/>
      <c r="FP234" s="245"/>
      <c r="FQ234" s="245"/>
      <c r="FR234" s="245"/>
      <c r="FS234" s="245"/>
      <c r="FT234" s="245"/>
      <c r="FU234" s="245"/>
      <c r="FV234" s="245"/>
      <c r="FW234" s="245"/>
      <c r="FX234" s="245"/>
      <c r="FY234" s="245"/>
      <c r="FZ234" s="245"/>
      <c r="GA234" s="245"/>
      <c r="GB234" s="245"/>
      <c r="GC234" s="245"/>
      <c r="GD234" s="245"/>
      <c r="GE234" s="245"/>
      <c r="GF234" s="245"/>
      <c r="GG234" s="245"/>
      <c r="GH234" s="245"/>
      <c r="GI234" s="245"/>
      <c r="GJ234" s="245"/>
      <c r="GK234" s="245"/>
    </row>
    <row r="235" spans="1:6" s="245" customFormat="1" ht="45">
      <c r="A235" s="210" t="s">
        <v>260</v>
      </c>
      <c r="B235" s="210" t="s">
        <v>265</v>
      </c>
      <c r="C235" s="210"/>
      <c r="D235" s="234" t="s">
        <v>266</v>
      </c>
      <c r="E235" s="212">
        <f>E236</f>
        <v>18334.3</v>
      </c>
      <c r="F235" s="212">
        <f>F236</f>
        <v>20214</v>
      </c>
    </row>
    <row r="236" spans="1:6" s="245" customFormat="1" ht="11.25">
      <c r="A236" s="213" t="s">
        <v>260</v>
      </c>
      <c r="B236" s="213" t="s">
        <v>265</v>
      </c>
      <c r="C236" s="213" t="s">
        <v>90</v>
      </c>
      <c r="D236" s="214" t="s">
        <v>91</v>
      </c>
      <c r="E236" s="215">
        <f>E237</f>
        <v>18334.3</v>
      </c>
      <c r="F236" s="215">
        <f>F237</f>
        <v>20214</v>
      </c>
    </row>
    <row r="237" spans="1:6" s="245" customFormat="1" ht="11.25">
      <c r="A237" s="213" t="s">
        <v>260</v>
      </c>
      <c r="B237" s="213" t="s">
        <v>265</v>
      </c>
      <c r="C237" s="213" t="s">
        <v>92</v>
      </c>
      <c r="D237" s="214" t="s">
        <v>93</v>
      </c>
      <c r="E237" s="215">
        <v>18334.3</v>
      </c>
      <c r="F237" s="215">
        <v>20214</v>
      </c>
    </row>
    <row r="238" spans="1:6" s="245" customFormat="1" ht="33.75">
      <c r="A238" s="210" t="s">
        <v>260</v>
      </c>
      <c r="B238" s="210" t="s">
        <v>267</v>
      </c>
      <c r="C238" s="210"/>
      <c r="D238" s="211" t="s">
        <v>268</v>
      </c>
      <c r="E238" s="212">
        <f>E239</f>
        <v>11700</v>
      </c>
      <c r="F238" s="212">
        <f>F239</f>
        <v>11700</v>
      </c>
    </row>
    <row r="239" spans="1:6" s="245" customFormat="1" ht="11.25">
      <c r="A239" s="213" t="s">
        <v>260</v>
      </c>
      <c r="B239" s="213" t="s">
        <v>267</v>
      </c>
      <c r="C239" s="213" t="s">
        <v>90</v>
      </c>
      <c r="D239" s="214" t="s">
        <v>91</v>
      </c>
      <c r="E239" s="215">
        <f>E240</f>
        <v>11700</v>
      </c>
      <c r="F239" s="215">
        <f>F240</f>
        <v>11700</v>
      </c>
    </row>
    <row r="240" spans="1:6" s="245" customFormat="1" ht="11.25">
      <c r="A240" s="213" t="s">
        <v>260</v>
      </c>
      <c r="B240" s="213" t="s">
        <v>267</v>
      </c>
      <c r="C240" s="213" t="s">
        <v>92</v>
      </c>
      <c r="D240" s="214" t="s">
        <v>93</v>
      </c>
      <c r="E240" s="215">
        <v>11700</v>
      </c>
      <c r="F240" s="215">
        <v>11700</v>
      </c>
    </row>
    <row r="241" spans="1:6" s="245" customFormat="1" ht="22.5">
      <c r="A241" s="207" t="s">
        <v>260</v>
      </c>
      <c r="B241" s="207" t="s">
        <v>269</v>
      </c>
      <c r="C241" s="207"/>
      <c r="D241" s="208" t="s">
        <v>270</v>
      </c>
      <c r="E241" s="209">
        <f aca="true" t="shared" si="14" ref="E241:F243">E242</f>
        <v>0</v>
      </c>
      <c r="F241" s="209">
        <f t="shared" si="14"/>
        <v>3222.3</v>
      </c>
    </row>
    <row r="242" spans="1:193" s="249" customFormat="1" ht="22.5">
      <c r="A242" s="210" t="s">
        <v>260</v>
      </c>
      <c r="B242" s="210" t="s">
        <v>274</v>
      </c>
      <c r="C242" s="210"/>
      <c r="D242" s="211" t="s">
        <v>275</v>
      </c>
      <c r="E242" s="212">
        <f t="shared" si="14"/>
        <v>0</v>
      </c>
      <c r="F242" s="212">
        <f t="shared" si="14"/>
        <v>3222.3</v>
      </c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248"/>
      <c r="AM242" s="248"/>
      <c r="AN242" s="248"/>
      <c r="AO242" s="248"/>
      <c r="AP242" s="248"/>
      <c r="AQ242" s="248"/>
      <c r="AR242" s="248"/>
      <c r="AS242" s="248"/>
      <c r="AT242" s="248"/>
      <c r="AU242" s="248"/>
      <c r="AV242" s="248"/>
      <c r="AW242" s="248"/>
      <c r="AX242" s="248"/>
      <c r="AY242" s="248"/>
      <c r="AZ242" s="248"/>
      <c r="BA242" s="248"/>
      <c r="BB242" s="248"/>
      <c r="BC242" s="248"/>
      <c r="BD242" s="248"/>
      <c r="BE242" s="248"/>
      <c r="BF242" s="248"/>
      <c r="BG242" s="248"/>
      <c r="BH242" s="248"/>
      <c r="BI242" s="248"/>
      <c r="BJ242" s="248"/>
      <c r="BK242" s="248"/>
      <c r="BL242" s="248"/>
      <c r="BM242" s="248"/>
      <c r="BN242" s="248"/>
      <c r="BO242" s="248"/>
      <c r="BP242" s="248"/>
      <c r="BQ242" s="248"/>
      <c r="BR242" s="248"/>
      <c r="BS242" s="248"/>
      <c r="BT242" s="248"/>
      <c r="BU242" s="248"/>
      <c r="BV242" s="248"/>
      <c r="BW242" s="248"/>
      <c r="BX242" s="248"/>
      <c r="BY242" s="248"/>
      <c r="BZ242" s="248"/>
      <c r="CA242" s="248"/>
      <c r="CB242" s="248"/>
      <c r="CC242" s="248"/>
      <c r="CD242" s="248"/>
      <c r="CE242" s="248"/>
      <c r="CF242" s="248"/>
      <c r="CG242" s="248"/>
      <c r="CH242" s="248"/>
      <c r="CI242" s="248"/>
      <c r="CJ242" s="248"/>
      <c r="CK242" s="248"/>
      <c r="CL242" s="248"/>
      <c r="CM242" s="248"/>
      <c r="CN242" s="248"/>
      <c r="CO242" s="248"/>
      <c r="CP242" s="248"/>
      <c r="CQ242" s="248"/>
      <c r="CR242" s="248"/>
      <c r="CS242" s="248"/>
      <c r="CT242" s="248"/>
      <c r="CU242" s="248"/>
      <c r="CV242" s="248"/>
      <c r="CW242" s="248"/>
      <c r="CX242" s="248"/>
      <c r="CY242" s="248"/>
      <c r="CZ242" s="248"/>
      <c r="DA242" s="248"/>
      <c r="DB242" s="248"/>
      <c r="DC242" s="248"/>
      <c r="DD242" s="248"/>
      <c r="DE242" s="248"/>
      <c r="DF242" s="248"/>
      <c r="DG242" s="248"/>
      <c r="DH242" s="248"/>
      <c r="DI242" s="248"/>
      <c r="DJ242" s="248"/>
      <c r="DK242" s="248"/>
      <c r="DL242" s="248"/>
      <c r="DM242" s="248"/>
      <c r="DN242" s="248"/>
      <c r="DO242" s="248"/>
      <c r="DP242" s="248"/>
      <c r="DQ242" s="248"/>
      <c r="DR242" s="248"/>
      <c r="DS242" s="248"/>
      <c r="DT242" s="248"/>
      <c r="DU242" s="248"/>
      <c r="DV242" s="248"/>
      <c r="DW242" s="248"/>
      <c r="DX242" s="248"/>
      <c r="DY242" s="248"/>
      <c r="DZ242" s="248"/>
      <c r="EA242" s="248"/>
      <c r="EB242" s="248"/>
      <c r="EC242" s="248"/>
      <c r="ED242" s="248"/>
      <c r="EE242" s="248"/>
      <c r="EF242" s="248"/>
      <c r="EG242" s="248"/>
      <c r="EH242" s="248"/>
      <c r="EI242" s="248"/>
      <c r="EJ242" s="248"/>
      <c r="EK242" s="248"/>
      <c r="EL242" s="248"/>
      <c r="EM242" s="248"/>
      <c r="EN242" s="248"/>
      <c r="EO242" s="248"/>
      <c r="EP242" s="248"/>
      <c r="EQ242" s="248"/>
      <c r="ER242" s="248"/>
      <c r="ES242" s="248"/>
      <c r="ET242" s="248"/>
      <c r="EU242" s="248"/>
      <c r="EV242" s="248"/>
      <c r="EW242" s="248"/>
      <c r="EX242" s="248"/>
      <c r="EY242" s="248"/>
      <c r="EZ242" s="248"/>
      <c r="FA242" s="248"/>
      <c r="FB242" s="248"/>
      <c r="FC242" s="248"/>
      <c r="FD242" s="248"/>
      <c r="FE242" s="248"/>
      <c r="FF242" s="248"/>
      <c r="FG242" s="248"/>
      <c r="FH242" s="248"/>
      <c r="FI242" s="248"/>
      <c r="FJ242" s="248"/>
      <c r="FK242" s="248"/>
      <c r="FL242" s="248"/>
      <c r="FM242" s="248"/>
      <c r="FN242" s="248"/>
      <c r="FO242" s="248"/>
      <c r="FP242" s="248"/>
      <c r="FQ242" s="248"/>
      <c r="FR242" s="248"/>
      <c r="FS242" s="248"/>
      <c r="FT242" s="248"/>
      <c r="FU242" s="248"/>
      <c r="FV242" s="248"/>
      <c r="FW242" s="248"/>
      <c r="FX242" s="248"/>
      <c r="FY242" s="248"/>
      <c r="FZ242" s="248"/>
      <c r="GA242" s="248"/>
      <c r="GB242" s="248"/>
      <c r="GC242" s="248"/>
      <c r="GD242" s="248"/>
      <c r="GE242" s="248"/>
      <c r="GF242" s="248"/>
      <c r="GG242" s="248"/>
      <c r="GH242" s="248"/>
      <c r="GI242" s="248"/>
      <c r="GJ242" s="248"/>
      <c r="GK242" s="248"/>
    </row>
    <row r="243" spans="1:193" s="249" customFormat="1" ht="22.5">
      <c r="A243" s="213" t="s">
        <v>260</v>
      </c>
      <c r="B243" s="213" t="s">
        <v>274</v>
      </c>
      <c r="C243" s="213" t="s">
        <v>191</v>
      </c>
      <c r="D243" s="214" t="s">
        <v>192</v>
      </c>
      <c r="E243" s="215">
        <f t="shared" si="14"/>
        <v>0</v>
      </c>
      <c r="F243" s="215">
        <f t="shared" si="14"/>
        <v>3222.3</v>
      </c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248"/>
      <c r="AM243" s="248"/>
      <c r="AN243" s="248"/>
      <c r="AO243" s="248"/>
      <c r="AP243" s="248"/>
      <c r="AQ243" s="248"/>
      <c r="AR243" s="248"/>
      <c r="AS243" s="248"/>
      <c r="AT243" s="248"/>
      <c r="AU243" s="248"/>
      <c r="AV243" s="248"/>
      <c r="AW243" s="248"/>
      <c r="AX243" s="248"/>
      <c r="AY243" s="248"/>
      <c r="AZ243" s="248"/>
      <c r="BA243" s="248"/>
      <c r="BB243" s="248"/>
      <c r="BC243" s="248"/>
      <c r="BD243" s="248"/>
      <c r="BE243" s="248"/>
      <c r="BF243" s="248"/>
      <c r="BG243" s="248"/>
      <c r="BH243" s="248"/>
      <c r="BI243" s="248"/>
      <c r="BJ243" s="248"/>
      <c r="BK243" s="248"/>
      <c r="BL243" s="248"/>
      <c r="BM243" s="248"/>
      <c r="BN243" s="248"/>
      <c r="BO243" s="248"/>
      <c r="BP243" s="248"/>
      <c r="BQ243" s="248"/>
      <c r="BR243" s="248"/>
      <c r="BS243" s="248"/>
      <c r="BT243" s="248"/>
      <c r="BU243" s="248"/>
      <c r="BV243" s="248"/>
      <c r="BW243" s="248"/>
      <c r="BX243" s="248"/>
      <c r="BY243" s="248"/>
      <c r="BZ243" s="248"/>
      <c r="CA243" s="248"/>
      <c r="CB243" s="248"/>
      <c r="CC243" s="248"/>
      <c r="CD243" s="248"/>
      <c r="CE243" s="248"/>
      <c r="CF243" s="248"/>
      <c r="CG243" s="248"/>
      <c r="CH243" s="248"/>
      <c r="CI243" s="248"/>
      <c r="CJ243" s="248"/>
      <c r="CK243" s="248"/>
      <c r="CL243" s="248"/>
      <c r="CM243" s="248"/>
      <c r="CN243" s="248"/>
      <c r="CO243" s="248"/>
      <c r="CP243" s="248"/>
      <c r="CQ243" s="248"/>
      <c r="CR243" s="248"/>
      <c r="CS243" s="248"/>
      <c r="CT243" s="248"/>
      <c r="CU243" s="248"/>
      <c r="CV243" s="248"/>
      <c r="CW243" s="248"/>
      <c r="CX243" s="248"/>
      <c r="CY243" s="248"/>
      <c r="CZ243" s="248"/>
      <c r="DA243" s="248"/>
      <c r="DB243" s="248"/>
      <c r="DC243" s="248"/>
      <c r="DD243" s="248"/>
      <c r="DE243" s="248"/>
      <c r="DF243" s="248"/>
      <c r="DG243" s="248"/>
      <c r="DH243" s="248"/>
      <c r="DI243" s="248"/>
      <c r="DJ243" s="248"/>
      <c r="DK243" s="248"/>
      <c r="DL243" s="248"/>
      <c r="DM243" s="248"/>
      <c r="DN243" s="248"/>
      <c r="DO243" s="248"/>
      <c r="DP243" s="248"/>
      <c r="DQ243" s="248"/>
      <c r="DR243" s="248"/>
      <c r="DS243" s="248"/>
      <c r="DT243" s="248"/>
      <c r="DU243" s="248"/>
      <c r="DV243" s="248"/>
      <c r="DW243" s="248"/>
      <c r="DX243" s="248"/>
      <c r="DY243" s="248"/>
      <c r="DZ243" s="248"/>
      <c r="EA243" s="248"/>
      <c r="EB243" s="248"/>
      <c r="EC243" s="248"/>
      <c r="ED243" s="248"/>
      <c r="EE243" s="248"/>
      <c r="EF243" s="248"/>
      <c r="EG243" s="248"/>
      <c r="EH243" s="248"/>
      <c r="EI243" s="248"/>
      <c r="EJ243" s="248"/>
      <c r="EK243" s="248"/>
      <c r="EL243" s="248"/>
      <c r="EM243" s="248"/>
      <c r="EN243" s="248"/>
      <c r="EO243" s="248"/>
      <c r="EP243" s="248"/>
      <c r="EQ243" s="248"/>
      <c r="ER243" s="248"/>
      <c r="ES243" s="248"/>
      <c r="ET243" s="248"/>
      <c r="EU243" s="248"/>
      <c r="EV243" s="248"/>
      <c r="EW243" s="248"/>
      <c r="EX243" s="248"/>
      <c r="EY243" s="248"/>
      <c r="EZ243" s="248"/>
      <c r="FA243" s="248"/>
      <c r="FB243" s="248"/>
      <c r="FC243" s="248"/>
      <c r="FD243" s="248"/>
      <c r="FE243" s="248"/>
      <c r="FF243" s="248"/>
      <c r="FG243" s="248"/>
      <c r="FH243" s="248"/>
      <c r="FI243" s="248"/>
      <c r="FJ243" s="248"/>
      <c r="FK243" s="248"/>
      <c r="FL243" s="248"/>
      <c r="FM243" s="248"/>
      <c r="FN243" s="248"/>
      <c r="FO243" s="248"/>
      <c r="FP243" s="248"/>
      <c r="FQ243" s="248"/>
      <c r="FR243" s="248"/>
      <c r="FS243" s="248"/>
      <c r="FT243" s="248"/>
      <c r="FU243" s="248"/>
      <c r="FV243" s="248"/>
      <c r="FW243" s="248"/>
      <c r="FX243" s="248"/>
      <c r="FY243" s="248"/>
      <c r="FZ243" s="248"/>
      <c r="GA243" s="248"/>
      <c r="GB243" s="248"/>
      <c r="GC243" s="248"/>
      <c r="GD243" s="248"/>
      <c r="GE243" s="248"/>
      <c r="GF243" s="248"/>
      <c r="GG243" s="248"/>
      <c r="GH243" s="248"/>
      <c r="GI243" s="248"/>
      <c r="GJ243" s="248"/>
      <c r="GK243" s="248"/>
    </row>
    <row r="244" spans="1:193" s="249" customFormat="1" ht="11.25">
      <c r="A244" s="213" t="s">
        <v>260</v>
      </c>
      <c r="B244" s="213" t="s">
        <v>274</v>
      </c>
      <c r="C244" s="213" t="s">
        <v>193</v>
      </c>
      <c r="D244" s="214" t="s">
        <v>273</v>
      </c>
      <c r="E244" s="215">
        <v>0</v>
      </c>
      <c r="F244" s="215">
        <v>3222.3</v>
      </c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  <c r="AC244" s="248"/>
      <c r="AD244" s="248"/>
      <c r="AE244" s="248"/>
      <c r="AF244" s="248"/>
      <c r="AG244" s="248"/>
      <c r="AH244" s="248"/>
      <c r="AI244" s="248"/>
      <c r="AJ244" s="248"/>
      <c r="AK244" s="248"/>
      <c r="AL244" s="248"/>
      <c r="AM244" s="248"/>
      <c r="AN244" s="248"/>
      <c r="AO244" s="248"/>
      <c r="AP244" s="248"/>
      <c r="AQ244" s="248"/>
      <c r="AR244" s="248"/>
      <c r="AS244" s="248"/>
      <c r="AT244" s="248"/>
      <c r="AU244" s="248"/>
      <c r="AV244" s="248"/>
      <c r="AW244" s="248"/>
      <c r="AX244" s="248"/>
      <c r="AY244" s="248"/>
      <c r="AZ244" s="248"/>
      <c r="BA244" s="248"/>
      <c r="BB244" s="248"/>
      <c r="BC244" s="248"/>
      <c r="BD244" s="248"/>
      <c r="BE244" s="248"/>
      <c r="BF244" s="248"/>
      <c r="BG244" s="248"/>
      <c r="BH244" s="248"/>
      <c r="BI244" s="248"/>
      <c r="BJ244" s="248"/>
      <c r="BK244" s="248"/>
      <c r="BL244" s="248"/>
      <c r="BM244" s="248"/>
      <c r="BN244" s="248"/>
      <c r="BO244" s="248"/>
      <c r="BP244" s="248"/>
      <c r="BQ244" s="248"/>
      <c r="BR244" s="248"/>
      <c r="BS244" s="248"/>
      <c r="BT244" s="248"/>
      <c r="BU244" s="248"/>
      <c r="BV244" s="248"/>
      <c r="BW244" s="248"/>
      <c r="BX244" s="248"/>
      <c r="BY244" s="248"/>
      <c r="BZ244" s="248"/>
      <c r="CA244" s="248"/>
      <c r="CB244" s="248"/>
      <c r="CC244" s="248"/>
      <c r="CD244" s="248"/>
      <c r="CE244" s="248"/>
      <c r="CF244" s="248"/>
      <c r="CG244" s="248"/>
      <c r="CH244" s="248"/>
      <c r="CI244" s="248"/>
      <c r="CJ244" s="248"/>
      <c r="CK244" s="248"/>
      <c r="CL244" s="248"/>
      <c r="CM244" s="248"/>
      <c r="CN244" s="248"/>
      <c r="CO244" s="248"/>
      <c r="CP244" s="248"/>
      <c r="CQ244" s="248"/>
      <c r="CR244" s="248"/>
      <c r="CS244" s="248"/>
      <c r="CT244" s="248"/>
      <c r="CU244" s="248"/>
      <c r="CV244" s="248"/>
      <c r="CW244" s="248"/>
      <c r="CX244" s="248"/>
      <c r="CY244" s="248"/>
      <c r="CZ244" s="248"/>
      <c r="DA244" s="248"/>
      <c r="DB244" s="248"/>
      <c r="DC244" s="248"/>
      <c r="DD244" s="248"/>
      <c r="DE244" s="248"/>
      <c r="DF244" s="248"/>
      <c r="DG244" s="248"/>
      <c r="DH244" s="248"/>
      <c r="DI244" s="248"/>
      <c r="DJ244" s="248"/>
      <c r="DK244" s="248"/>
      <c r="DL244" s="248"/>
      <c r="DM244" s="248"/>
      <c r="DN244" s="248"/>
      <c r="DO244" s="248"/>
      <c r="DP244" s="248"/>
      <c r="DQ244" s="248"/>
      <c r="DR244" s="248"/>
      <c r="DS244" s="248"/>
      <c r="DT244" s="248"/>
      <c r="DU244" s="248"/>
      <c r="DV244" s="248"/>
      <c r="DW244" s="248"/>
      <c r="DX244" s="248"/>
      <c r="DY244" s="248"/>
      <c r="DZ244" s="248"/>
      <c r="EA244" s="248"/>
      <c r="EB244" s="248"/>
      <c r="EC244" s="248"/>
      <c r="ED244" s="248"/>
      <c r="EE244" s="248"/>
      <c r="EF244" s="248"/>
      <c r="EG244" s="248"/>
      <c r="EH244" s="248"/>
      <c r="EI244" s="248"/>
      <c r="EJ244" s="248"/>
      <c r="EK244" s="248"/>
      <c r="EL244" s="248"/>
      <c r="EM244" s="248"/>
      <c r="EN244" s="248"/>
      <c r="EO244" s="248"/>
      <c r="EP244" s="248"/>
      <c r="EQ244" s="248"/>
      <c r="ER244" s="248"/>
      <c r="ES244" s="248"/>
      <c r="ET244" s="248"/>
      <c r="EU244" s="248"/>
      <c r="EV244" s="248"/>
      <c r="EW244" s="248"/>
      <c r="EX244" s="248"/>
      <c r="EY244" s="248"/>
      <c r="EZ244" s="248"/>
      <c r="FA244" s="248"/>
      <c r="FB244" s="248"/>
      <c r="FC244" s="248"/>
      <c r="FD244" s="248"/>
      <c r="FE244" s="248"/>
      <c r="FF244" s="248"/>
      <c r="FG244" s="248"/>
      <c r="FH244" s="248"/>
      <c r="FI244" s="248"/>
      <c r="FJ244" s="248"/>
      <c r="FK244" s="248"/>
      <c r="FL244" s="248"/>
      <c r="FM244" s="248"/>
      <c r="FN244" s="248"/>
      <c r="FO244" s="248"/>
      <c r="FP244" s="248"/>
      <c r="FQ244" s="248"/>
      <c r="FR244" s="248"/>
      <c r="FS244" s="248"/>
      <c r="FT244" s="248"/>
      <c r="FU244" s="248"/>
      <c r="FV244" s="248"/>
      <c r="FW244" s="248"/>
      <c r="FX244" s="248"/>
      <c r="FY244" s="248"/>
      <c r="FZ244" s="248"/>
      <c r="GA244" s="248"/>
      <c r="GB244" s="248"/>
      <c r="GC244" s="248"/>
      <c r="GD244" s="248"/>
      <c r="GE244" s="248"/>
      <c r="GF244" s="248"/>
      <c r="GG244" s="248"/>
      <c r="GH244" s="248"/>
      <c r="GI244" s="248"/>
      <c r="GJ244" s="248"/>
      <c r="GK244" s="248"/>
    </row>
    <row r="245" spans="1:193" s="247" customFormat="1" ht="10.5">
      <c r="A245" s="204" t="s">
        <v>279</v>
      </c>
      <c r="B245" s="204"/>
      <c r="C245" s="204"/>
      <c r="D245" s="243" t="s">
        <v>280</v>
      </c>
      <c r="E245" s="206">
        <f>E246+E250+E255+E261</f>
        <v>3126.4</v>
      </c>
      <c r="F245" s="206">
        <f>F246+F250+F255+F261</f>
        <v>3126.4</v>
      </c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  <c r="AJ245" s="246"/>
      <c r="AK245" s="246"/>
      <c r="AL245" s="246"/>
      <c r="AM245" s="246"/>
      <c r="AN245" s="246"/>
      <c r="AO245" s="246"/>
      <c r="AP245" s="246"/>
      <c r="AQ245" s="246"/>
      <c r="AR245" s="246"/>
      <c r="AS245" s="246"/>
      <c r="AT245" s="246"/>
      <c r="AU245" s="246"/>
      <c r="AV245" s="246"/>
      <c r="AW245" s="246"/>
      <c r="AX245" s="246"/>
      <c r="AY245" s="246"/>
      <c r="AZ245" s="246"/>
      <c r="BA245" s="246"/>
      <c r="BB245" s="246"/>
      <c r="BC245" s="246"/>
      <c r="BD245" s="246"/>
      <c r="BE245" s="246"/>
      <c r="BF245" s="246"/>
      <c r="BG245" s="246"/>
      <c r="BH245" s="246"/>
      <c r="BI245" s="246"/>
      <c r="BJ245" s="246"/>
      <c r="BK245" s="246"/>
      <c r="BL245" s="246"/>
      <c r="BM245" s="246"/>
      <c r="BN245" s="246"/>
      <c r="BO245" s="246"/>
      <c r="BP245" s="246"/>
      <c r="BQ245" s="246"/>
      <c r="BR245" s="246"/>
      <c r="BS245" s="246"/>
      <c r="BT245" s="246"/>
      <c r="BU245" s="246"/>
      <c r="BV245" s="246"/>
      <c r="BW245" s="246"/>
      <c r="BX245" s="246"/>
      <c r="BY245" s="246"/>
      <c r="BZ245" s="246"/>
      <c r="CA245" s="246"/>
      <c r="CB245" s="246"/>
      <c r="CC245" s="246"/>
      <c r="CD245" s="246"/>
      <c r="CE245" s="246"/>
      <c r="CF245" s="246"/>
      <c r="CG245" s="246"/>
      <c r="CH245" s="246"/>
      <c r="CI245" s="246"/>
      <c r="CJ245" s="246"/>
      <c r="CK245" s="246"/>
      <c r="CL245" s="246"/>
      <c r="CM245" s="246"/>
      <c r="CN245" s="246"/>
      <c r="CO245" s="246"/>
      <c r="CP245" s="246"/>
      <c r="CQ245" s="246"/>
      <c r="CR245" s="246"/>
      <c r="CS245" s="246"/>
      <c r="CT245" s="246"/>
      <c r="CU245" s="246"/>
      <c r="CV245" s="246"/>
      <c r="CW245" s="246"/>
      <c r="CX245" s="246"/>
      <c r="CY245" s="246"/>
      <c r="CZ245" s="246"/>
      <c r="DA245" s="246"/>
      <c r="DB245" s="246"/>
      <c r="DC245" s="246"/>
      <c r="DD245" s="246"/>
      <c r="DE245" s="246"/>
      <c r="DF245" s="246"/>
      <c r="DG245" s="246"/>
      <c r="DH245" s="246"/>
      <c r="DI245" s="246"/>
      <c r="DJ245" s="246"/>
      <c r="DK245" s="246"/>
      <c r="DL245" s="246"/>
      <c r="DM245" s="246"/>
      <c r="DN245" s="246"/>
      <c r="DO245" s="246"/>
      <c r="DP245" s="246"/>
      <c r="DQ245" s="246"/>
      <c r="DR245" s="246"/>
      <c r="DS245" s="246"/>
      <c r="DT245" s="246"/>
      <c r="DU245" s="246"/>
      <c r="DV245" s="246"/>
      <c r="DW245" s="246"/>
      <c r="DX245" s="246"/>
      <c r="DY245" s="246"/>
      <c r="DZ245" s="246"/>
      <c r="EA245" s="246"/>
      <c r="EB245" s="246"/>
      <c r="EC245" s="246"/>
      <c r="ED245" s="246"/>
      <c r="EE245" s="246"/>
      <c r="EF245" s="246"/>
      <c r="EG245" s="246"/>
      <c r="EH245" s="246"/>
      <c r="EI245" s="246"/>
      <c r="EJ245" s="246"/>
      <c r="EK245" s="246"/>
      <c r="EL245" s="246"/>
      <c r="EM245" s="246"/>
      <c r="EN245" s="246"/>
      <c r="EO245" s="246"/>
      <c r="EP245" s="246"/>
      <c r="EQ245" s="246"/>
      <c r="ER245" s="246"/>
      <c r="ES245" s="246"/>
      <c r="ET245" s="246"/>
      <c r="EU245" s="246"/>
      <c r="EV245" s="246"/>
      <c r="EW245" s="246"/>
      <c r="EX245" s="246"/>
      <c r="EY245" s="246"/>
      <c r="EZ245" s="246"/>
      <c r="FA245" s="246"/>
      <c r="FB245" s="246"/>
      <c r="FC245" s="246"/>
      <c r="FD245" s="246"/>
      <c r="FE245" s="246"/>
      <c r="FF245" s="246"/>
      <c r="FG245" s="246"/>
      <c r="FH245" s="246"/>
      <c r="FI245" s="246"/>
      <c r="FJ245" s="246"/>
      <c r="FK245" s="246"/>
      <c r="FL245" s="246"/>
      <c r="FM245" s="246"/>
      <c r="FN245" s="246"/>
      <c r="FO245" s="246"/>
      <c r="FP245" s="246"/>
      <c r="FQ245" s="246"/>
      <c r="FR245" s="246"/>
      <c r="FS245" s="246"/>
      <c r="FT245" s="246"/>
      <c r="FU245" s="246"/>
      <c r="FV245" s="246"/>
      <c r="FW245" s="246"/>
      <c r="FX245" s="246"/>
      <c r="FY245" s="246"/>
      <c r="FZ245" s="246"/>
      <c r="GA245" s="246"/>
      <c r="GB245" s="246"/>
      <c r="GC245" s="246"/>
      <c r="GD245" s="246"/>
      <c r="GE245" s="246"/>
      <c r="GF245" s="246"/>
      <c r="GG245" s="246"/>
      <c r="GH245" s="246"/>
      <c r="GI245" s="246"/>
      <c r="GJ245" s="246"/>
      <c r="GK245" s="246"/>
    </row>
    <row r="246" spans="1:6" ht="22.5">
      <c r="A246" s="207" t="s">
        <v>279</v>
      </c>
      <c r="B246" s="207" t="s">
        <v>281</v>
      </c>
      <c r="C246" s="207"/>
      <c r="D246" s="251" t="s">
        <v>282</v>
      </c>
      <c r="E246" s="209">
        <f aca="true" t="shared" si="15" ref="E246:F248">E247</f>
        <v>279</v>
      </c>
      <c r="F246" s="209">
        <f t="shared" si="15"/>
        <v>279</v>
      </c>
    </row>
    <row r="247" spans="1:6" ht="11.25">
      <c r="A247" s="210" t="s">
        <v>279</v>
      </c>
      <c r="B247" s="210" t="s">
        <v>283</v>
      </c>
      <c r="C247" s="210"/>
      <c r="D247" s="252" t="s">
        <v>284</v>
      </c>
      <c r="E247" s="212">
        <f t="shared" si="15"/>
        <v>279</v>
      </c>
      <c r="F247" s="212">
        <f t="shared" si="15"/>
        <v>279</v>
      </c>
    </row>
    <row r="248" spans="1:6" ht="22.5">
      <c r="A248" s="213" t="s">
        <v>279</v>
      </c>
      <c r="B248" s="213" t="s">
        <v>283</v>
      </c>
      <c r="C248" s="213" t="s">
        <v>146</v>
      </c>
      <c r="D248" s="253" t="s">
        <v>147</v>
      </c>
      <c r="E248" s="215">
        <f t="shared" si="15"/>
        <v>279</v>
      </c>
      <c r="F248" s="215">
        <f t="shared" si="15"/>
        <v>279</v>
      </c>
    </row>
    <row r="249" spans="1:6" ht="11.25">
      <c r="A249" s="213" t="s">
        <v>279</v>
      </c>
      <c r="B249" s="213" t="s">
        <v>283</v>
      </c>
      <c r="C249" s="213" t="s">
        <v>148</v>
      </c>
      <c r="D249" s="253" t="s">
        <v>152</v>
      </c>
      <c r="E249" s="215">
        <v>279</v>
      </c>
      <c r="F249" s="215">
        <v>279</v>
      </c>
    </row>
    <row r="250" spans="1:6" s="245" customFormat="1" ht="22.5">
      <c r="A250" s="207" t="s">
        <v>279</v>
      </c>
      <c r="B250" s="207" t="s">
        <v>111</v>
      </c>
      <c r="C250" s="207"/>
      <c r="D250" s="208" t="s">
        <v>285</v>
      </c>
      <c r="E250" s="209">
        <f aca="true" t="shared" si="16" ref="E250:F253">E251</f>
        <v>97.9</v>
      </c>
      <c r="F250" s="209">
        <f t="shared" si="16"/>
        <v>97.9</v>
      </c>
    </row>
    <row r="251" spans="1:6" s="219" customFormat="1" ht="11.25">
      <c r="A251" s="210" t="s">
        <v>279</v>
      </c>
      <c r="B251" s="210" t="s">
        <v>286</v>
      </c>
      <c r="C251" s="210"/>
      <c r="D251" s="211" t="s">
        <v>287</v>
      </c>
      <c r="E251" s="212">
        <f t="shared" si="16"/>
        <v>97.9</v>
      </c>
      <c r="F251" s="212">
        <f t="shared" si="16"/>
        <v>97.9</v>
      </c>
    </row>
    <row r="252" spans="1:6" s="219" customFormat="1" ht="22.5">
      <c r="A252" s="213" t="s">
        <v>279</v>
      </c>
      <c r="B252" s="213" t="s">
        <v>288</v>
      </c>
      <c r="C252" s="213"/>
      <c r="D252" s="214" t="s">
        <v>289</v>
      </c>
      <c r="E252" s="215">
        <f t="shared" si="16"/>
        <v>97.9</v>
      </c>
      <c r="F252" s="215">
        <f t="shared" si="16"/>
        <v>97.9</v>
      </c>
    </row>
    <row r="253" spans="1:6" s="238" customFormat="1" ht="11.25">
      <c r="A253" s="213" t="s">
        <v>279</v>
      </c>
      <c r="B253" s="213" t="s">
        <v>288</v>
      </c>
      <c r="C253" s="213" t="s">
        <v>94</v>
      </c>
      <c r="D253" s="214" t="s">
        <v>95</v>
      </c>
      <c r="E253" s="215">
        <f t="shared" si="16"/>
        <v>97.9</v>
      </c>
      <c r="F253" s="215">
        <f t="shared" si="16"/>
        <v>97.9</v>
      </c>
    </row>
    <row r="254" spans="1:6" s="238" customFormat="1" ht="22.5">
      <c r="A254" s="213" t="s">
        <v>279</v>
      </c>
      <c r="B254" s="213" t="s">
        <v>288</v>
      </c>
      <c r="C254" s="213" t="s">
        <v>181</v>
      </c>
      <c r="D254" s="214" t="s">
        <v>182</v>
      </c>
      <c r="E254" s="215">
        <v>97.9</v>
      </c>
      <c r="F254" s="215">
        <v>97.9</v>
      </c>
    </row>
    <row r="255" spans="1:6" ht="33.75">
      <c r="A255" s="207" t="s">
        <v>279</v>
      </c>
      <c r="B255" s="207" t="s">
        <v>293</v>
      </c>
      <c r="C255" s="207"/>
      <c r="D255" s="237" t="s">
        <v>294</v>
      </c>
      <c r="E255" s="209">
        <f>E256</f>
        <v>855</v>
      </c>
      <c r="F255" s="209">
        <f>F256</f>
        <v>855</v>
      </c>
    </row>
    <row r="256" spans="1:6" ht="11.25">
      <c r="A256" s="210" t="s">
        <v>279</v>
      </c>
      <c r="B256" s="210" t="s">
        <v>295</v>
      </c>
      <c r="C256" s="210"/>
      <c r="D256" s="234" t="s">
        <v>296</v>
      </c>
      <c r="E256" s="212">
        <f>E257+E259</f>
        <v>855</v>
      </c>
      <c r="F256" s="212">
        <f>F257+F259</f>
        <v>855</v>
      </c>
    </row>
    <row r="257" spans="1:6" ht="11.25">
      <c r="A257" s="216" t="s">
        <v>279</v>
      </c>
      <c r="B257" s="216" t="s">
        <v>295</v>
      </c>
      <c r="C257" s="216" t="s">
        <v>90</v>
      </c>
      <c r="D257" s="254" t="s">
        <v>91</v>
      </c>
      <c r="E257" s="215">
        <f>E258</f>
        <v>195</v>
      </c>
      <c r="F257" s="215">
        <f>F258</f>
        <v>195</v>
      </c>
    </row>
    <row r="258" spans="1:6" ht="11.25">
      <c r="A258" s="216" t="s">
        <v>279</v>
      </c>
      <c r="B258" s="216" t="s">
        <v>295</v>
      </c>
      <c r="C258" s="216" t="s">
        <v>92</v>
      </c>
      <c r="D258" s="254" t="s">
        <v>93</v>
      </c>
      <c r="E258" s="218">
        <v>195</v>
      </c>
      <c r="F258" s="218">
        <v>195</v>
      </c>
    </row>
    <row r="259" spans="1:6" ht="11.25">
      <c r="A259" s="216" t="s">
        <v>279</v>
      </c>
      <c r="B259" s="216" t="s">
        <v>295</v>
      </c>
      <c r="C259" s="216" t="s">
        <v>94</v>
      </c>
      <c r="D259" s="254" t="s">
        <v>95</v>
      </c>
      <c r="E259" s="215">
        <f>E260</f>
        <v>660</v>
      </c>
      <c r="F259" s="215">
        <f>F260</f>
        <v>660</v>
      </c>
    </row>
    <row r="260" spans="1:6" ht="22.5">
      <c r="A260" s="216" t="s">
        <v>279</v>
      </c>
      <c r="B260" s="216" t="s">
        <v>297</v>
      </c>
      <c r="C260" s="216" t="s">
        <v>181</v>
      </c>
      <c r="D260" s="254" t="s">
        <v>182</v>
      </c>
      <c r="E260" s="218">
        <v>660</v>
      </c>
      <c r="F260" s="218">
        <v>660</v>
      </c>
    </row>
    <row r="261" spans="1:6" ht="22.5">
      <c r="A261" s="207" t="s">
        <v>279</v>
      </c>
      <c r="B261" s="207" t="s">
        <v>298</v>
      </c>
      <c r="C261" s="207"/>
      <c r="D261" s="237" t="s">
        <v>299</v>
      </c>
      <c r="E261" s="209">
        <f aca="true" t="shared" si="17" ref="E261:F263">E262</f>
        <v>1894.5</v>
      </c>
      <c r="F261" s="209">
        <f t="shared" si="17"/>
        <v>1894.5</v>
      </c>
    </row>
    <row r="262" spans="1:6" ht="11.25">
      <c r="A262" s="210" t="s">
        <v>279</v>
      </c>
      <c r="B262" s="210" t="s">
        <v>300</v>
      </c>
      <c r="C262" s="210"/>
      <c r="D262" s="255" t="s">
        <v>301</v>
      </c>
      <c r="E262" s="212">
        <f t="shared" si="17"/>
        <v>1894.5</v>
      </c>
      <c r="F262" s="212">
        <f t="shared" si="17"/>
        <v>1894.5</v>
      </c>
    </row>
    <row r="263" spans="1:6" ht="11.25">
      <c r="A263" s="216" t="s">
        <v>279</v>
      </c>
      <c r="B263" s="216" t="s">
        <v>300</v>
      </c>
      <c r="C263" s="216" t="s">
        <v>90</v>
      </c>
      <c r="D263" s="254" t="s">
        <v>91</v>
      </c>
      <c r="E263" s="215">
        <f t="shared" si="17"/>
        <v>1894.5</v>
      </c>
      <c r="F263" s="215">
        <f t="shared" si="17"/>
        <v>1894.5</v>
      </c>
    </row>
    <row r="264" spans="1:6" ht="11.25">
      <c r="A264" s="216" t="s">
        <v>279</v>
      </c>
      <c r="B264" s="216" t="s">
        <v>300</v>
      </c>
      <c r="C264" s="216" t="s">
        <v>92</v>
      </c>
      <c r="D264" s="254" t="s">
        <v>93</v>
      </c>
      <c r="E264" s="218">
        <v>1894.5</v>
      </c>
      <c r="F264" s="218">
        <v>1894.5</v>
      </c>
    </row>
    <row r="265" spans="1:6" s="257" customFormat="1" ht="10.5">
      <c r="A265" s="239" t="s">
        <v>302</v>
      </c>
      <c r="B265" s="239"/>
      <c r="C265" s="239"/>
      <c r="D265" s="256" t="s">
        <v>303</v>
      </c>
      <c r="E265" s="241">
        <f>E266+E285+E308+E337</f>
        <v>167966.5</v>
      </c>
      <c r="F265" s="241">
        <f>F266+F285+F308+F337</f>
        <v>160526.7</v>
      </c>
    </row>
    <row r="266" spans="1:6" ht="11.25">
      <c r="A266" s="204" t="s">
        <v>304</v>
      </c>
      <c r="B266" s="204"/>
      <c r="C266" s="204"/>
      <c r="D266" s="243" t="s">
        <v>305</v>
      </c>
      <c r="E266" s="206">
        <f>E267+E281</f>
        <v>23786.899999999998</v>
      </c>
      <c r="F266" s="206">
        <f>F267+F281</f>
        <v>19509.2</v>
      </c>
    </row>
    <row r="267" spans="1:6" s="245" customFormat="1" ht="22.5">
      <c r="A267" s="207" t="s">
        <v>304</v>
      </c>
      <c r="B267" s="207" t="s">
        <v>187</v>
      </c>
      <c r="C267" s="207"/>
      <c r="D267" s="208" t="s">
        <v>188</v>
      </c>
      <c r="E267" s="209">
        <f>E268+E272+E276</f>
        <v>17224.6</v>
      </c>
      <c r="F267" s="209">
        <f>F268+F272+F276</f>
        <v>17509.2</v>
      </c>
    </row>
    <row r="268" spans="1:6" s="245" customFormat="1" ht="22.5">
      <c r="A268" s="210" t="s">
        <v>304</v>
      </c>
      <c r="B268" s="210" t="s">
        <v>306</v>
      </c>
      <c r="C268" s="210"/>
      <c r="D268" s="211" t="s">
        <v>307</v>
      </c>
      <c r="E268" s="212">
        <f aca="true" t="shared" si="18" ref="E268:F270">E269</f>
        <v>6341.6</v>
      </c>
      <c r="F268" s="212">
        <f t="shared" si="18"/>
        <v>6626.2</v>
      </c>
    </row>
    <row r="269" spans="1:6" s="245" customFormat="1" ht="22.5">
      <c r="A269" s="213" t="s">
        <v>304</v>
      </c>
      <c r="B269" s="213" t="s">
        <v>306</v>
      </c>
      <c r="C269" s="213" t="s">
        <v>146</v>
      </c>
      <c r="D269" s="214" t="s">
        <v>147</v>
      </c>
      <c r="E269" s="258">
        <f t="shared" si="18"/>
        <v>6341.6</v>
      </c>
      <c r="F269" s="258">
        <f t="shared" si="18"/>
        <v>6626.2</v>
      </c>
    </row>
    <row r="270" spans="1:6" s="245" customFormat="1" ht="11.25">
      <c r="A270" s="213" t="s">
        <v>304</v>
      </c>
      <c r="B270" s="213" t="s">
        <v>306</v>
      </c>
      <c r="C270" s="213" t="s">
        <v>148</v>
      </c>
      <c r="D270" s="214" t="s">
        <v>149</v>
      </c>
      <c r="E270" s="258">
        <f t="shared" si="18"/>
        <v>6341.6</v>
      </c>
      <c r="F270" s="258">
        <f t="shared" si="18"/>
        <v>6626.2</v>
      </c>
    </row>
    <row r="271" spans="1:6" s="245" customFormat="1" ht="22.5">
      <c r="A271" s="259" t="s">
        <v>304</v>
      </c>
      <c r="B271" s="259" t="s">
        <v>306</v>
      </c>
      <c r="C271" s="259" t="s">
        <v>148</v>
      </c>
      <c r="D271" s="260" t="s">
        <v>308</v>
      </c>
      <c r="E271" s="258">
        <f>6657.3-315.7</f>
        <v>6341.6</v>
      </c>
      <c r="F271" s="258">
        <f>6963.7-337.5</f>
        <v>6626.2</v>
      </c>
    </row>
    <row r="272" spans="1:6" s="248" customFormat="1" ht="11.25">
      <c r="A272" s="210" t="s">
        <v>304</v>
      </c>
      <c r="B272" s="210" t="s">
        <v>309</v>
      </c>
      <c r="C272" s="210"/>
      <c r="D272" s="261" t="s">
        <v>145</v>
      </c>
      <c r="E272" s="212">
        <f aca="true" t="shared" si="19" ref="E272:F274">E273</f>
        <v>5204</v>
      </c>
      <c r="F272" s="212">
        <f t="shared" si="19"/>
        <v>5204</v>
      </c>
    </row>
    <row r="273" spans="1:6" s="248" customFormat="1" ht="22.5">
      <c r="A273" s="213" t="s">
        <v>304</v>
      </c>
      <c r="B273" s="213" t="s">
        <v>309</v>
      </c>
      <c r="C273" s="213" t="s">
        <v>146</v>
      </c>
      <c r="D273" s="260" t="s">
        <v>147</v>
      </c>
      <c r="E273" s="258">
        <f t="shared" si="19"/>
        <v>5204</v>
      </c>
      <c r="F273" s="258">
        <f t="shared" si="19"/>
        <v>5204</v>
      </c>
    </row>
    <row r="274" spans="1:6" ht="11.25">
      <c r="A274" s="213" t="s">
        <v>304</v>
      </c>
      <c r="B274" s="213" t="s">
        <v>309</v>
      </c>
      <c r="C274" s="213" t="s">
        <v>148</v>
      </c>
      <c r="D274" s="260" t="s">
        <v>149</v>
      </c>
      <c r="E274" s="258">
        <f t="shared" si="19"/>
        <v>5204</v>
      </c>
      <c r="F274" s="258">
        <f t="shared" si="19"/>
        <v>5204</v>
      </c>
    </row>
    <row r="275" spans="1:6" s="262" customFormat="1" ht="22.5">
      <c r="A275" s="259" t="s">
        <v>304</v>
      </c>
      <c r="B275" s="259" t="s">
        <v>309</v>
      </c>
      <c r="C275" s="259" t="s">
        <v>148</v>
      </c>
      <c r="D275" s="260" t="s">
        <v>308</v>
      </c>
      <c r="E275" s="258">
        <v>5204</v>
      </c>
      <c r="F275" s="258">
        <v>5204</v>
      </c>
    </row>
    <row r="276" spans="1:6" ht="11.25">
      <c r="A276" s="210" t="s">
        <v>304</v>
      </c>
      <c r="B276" s="210" t="s">
        <v>310</v>
      </c>
      <c r="C276" s="210"/>
      <c r="D276" s="261" t="s">
        <v>311</v>
      </c>
      <c r="E276" s="263">
        <f>E277+E279</f>
        <v>5679</v>
      </c>
      <c r="F276" s="263">
        <f>F277+F279</f>
        <v>5679</v>
      </c>
    </row>
    <row r="277" spans="1:6" ht="11.25">
      <c r="A277" s="213" t="s">
        <v>304</v>
      </c>
      <c r="B277" s="213" t="s">
        <v>310</v>
      </c>
      <c r="C277" s="213" t="s">
        <v>90</v>
      </c>
      <c r="D277" s="260" t="s">
        <v>91</v>
      </c>
      <c r="E277" s="258">
        <f>E278</f>
        <v>300</v>
      </c>
      <c r="F277" s="258">
        <f>F278</f>
        <v>300</v>
      </c>
    </row>
    <row r="278" spans="1:6" ht="11.25">
      <c r="A278" s="213" t="s">
        <v>304</v>
      </c>
      <c r="B278" s="213" t="s">
        <v>310</v>
      </c>
      <c r="C278" s="213" t="s">
        <v>92</v>
      </c>
      <c r="D278" s="260" t="s">
        <v>93</v>
      </c>
      <c r="E278" s="258">
        <v>300</v>
      </c>
      <c r="F278" s="258">
        <v>300</v>
      </c>
    </row>
    <row r="279" spans="1:6" s="238" customFormat="1" ht="11.25">
      <c r="A279" s="213" t="s">
        <v>304</v>
      </c>
      <c r="B279" s="213" t="s">
        <v>310</v>
      </c>
      <c r="C279" s="213" t="s">
        <v>94</v>
      </c>
      <c r="D279" s="260" t="s">
        <v>95</v>
      </c>
      <c r="E279" s="258">
        <f>E280</f>
        <v>5379</v>
      </c>
      <c r="F279" s="258">
        <f>F280</f>
        <v>5379</v>
      </c>
    </row>
    <row r="280" spans="1:6" s="238" customFormat="1" ht="22.5">
      <c r="A280" s="213" t="s">
        <v>304</v>
      </c>
      <c r="B280" s="213" t="s">
        <v>310</v>
      </c>
      <c r="C280" s="213" t="s">
        <v>181</v>
      </c>
      <c r="D280" s="260" t="s">
        <v>182</v>
      </c>
      <c r="E280" s="258">
        <v>5379</v>
      </c>
      <c r="F280" s="258">
        <v>5379</v>
      </c>
    </row>
    <row r="281" spans="1:6" ht="22.5">
      <c r="A281" s="207" t="s">
        <v>304</v>
      </c>
      <c r="B281" s="207" t="s">
        <v>312</v>
      </c>
      <c r="C281" s="207"/>
      <c r="D281" s="208" t="s">
        <v>313</v>
      </c>
      <c r="E281" s="209">
        <f aca="true" t="shared" si="20" ref="E281:F283">E282</f>
        <v>6562.3</v>
      </c>
      <c r="F281" s="209">
        <f t="shared" si="20"/>
        <v>2000</v>
      </c>
    </row>
    <row r="282" spans="1:6" s="219" customFormat="1" ht="22.5">
      <c r="A282" s="210" t="s">
        <v>304</v>
      </c>
      <c r="B282" s="210" t="s">
        <v>314</v>
      </c>
      <c r="C282" s="210"/>
      <c r="D282" s="211" t="s">
        <v>315</v>
      </c>
      <c r="E282" s="212">
        <f t="shared" si="20"/>
        <v>6562.3</v>
      </c>
      <c r="F282" s="212">
        <f t="shared" si="20"/>
        <v>2000</v>
      </c>
    </row>
    <row r="283" spans="1:6" s="219" customFormat="1" ht="22.5">
      <c r="A283" s="213" t="s">
        <v>304</v>
      </c>
      <c r="B283" s="213" t="s">
        <v>314</v>
      </c>
      <c r="C283" s="213" t="s">
        <v>191</v>
      </c>
      <c r="D283" s="214" t="s">
        <v>192</v>
      </c>
      <c r="E283" s="258">
        <f t="shared" si="20"/>
        <v>6562.3</v>
      </c>
      <c r="F283" s="258">
        <f t="shared" si="20"/>
        <v>2000</v>
      </c>
    </row>
    <row r="284" spans="1:6" ht="11.25">
      <c r="A284" s="213" t="s">
        <v>304</v>
      </c>
      <c r="B284" s="213" t="s">
        <v>314</v>
      </c>
      <c r="C284" s="213" t="s">
        <v>193</v>
      </c>
      <c r="D284" s="214" t="s">
        <v>273</v>
      </c>
      <c r="E284" s="264">
        <v>6562.3</v>
      </c>
      <c r="F284" s="264">
        <v>2000</v>
      </c>
    </row>
    <row r="285" spans="1:6" ht="11.25">
      <c r="A285" s="204" t="s">
        <v>318</v>
      </c>
      <c r="B285" s="204"/>
      <c r="C285" s="204"/>
      <c r="D285" s="243" t="s">
        <v>319</v>
      </c>
      <c r="E285" s="265">
        <f>E286+E290+E294+E304</f>
        <v>17542.2</v>
      </c>
      <c r="F285" s="265">
        <f>F286+F290+F294+F304</f>
        <v>14380.1</v>
      </c>
    </row>
    <row r="286" spans="1:6" s="245" customFormat="1" ht="22.5">
      <c r="A286" s="207" t="s">
        <v>318</v>
      </c>
      <c r="B286" s="207" t="s">
        <v>373</v>
      </c>
      <c r="C286" s="207"/>
      <c r="D286" s="208" t="s">
        <v>374</v>
      </c>
      <c r="E286" s="209">
        <f aca="true" t="shared" si="21" ref="E286:F288">E287</f>
        <v>894.1</v>
      </c>
      <c r="F286" s="209">
        <f t="shared" si="21"/>
        <v>894.1</v>
      </c>
    </row>
    <row r="287" spans="1:6" s="245" customFormat="1" ht="22.5">
      <c r="A287" s="210" t="s">
        <v>318</v>
      </c>
      <c r="B287" s="210" t="s">
        <v>489</v>
      </c>
      <c r="C287" s="210"/>
      <c r="D287" s="211" t="s">
        <v>490</v>
      </c>
      <c r="E287" s="212">
        <f t="shared" si="21"/>
        <v>894.1</v>
      </c>
      <c r="F287" s="212">
        <f t="shared" si="21"/>
        <v>894.1</v>
      </c>
    </row>
    <row r="288" spans="1:6" s="245" customFormat="1" ht="11.25">
      <c r="A288" s="213" t="s">
        <v>318</v>
      </c>
      <c r="B288" s="213" t="s">
        <v>489</v>
      </c>
      <c r="C288" s="213" t="s">
        <v>90</v>
      </c>
      <c r="D288" s="214" t="s">
        <v>91</v>
      </c>
      <c r="E288" s="258">
        <f t="shared" si="21"/>
        <v>894.1</v>
      </c>
      <c r="F288" s="258">
        <f t="shared" si="21"/>
        <v>894.1</v>
      </c>
    </row>
    <row r="289" spans="1:6" s="245" customFormat="1" ht="11.25">
      <c r="A289" s="213" t="s">
        <v>318</v>
      </c>
      <c r="B289" s="213" t="s">
        <v>489</v>
      </c>
      <c r="C289" s="213" t="s">
        <v>92</v>
      </c>
      <c r="D289" s="214" t="s">
        <v>93</v>
      </c>
      <c r="E289" s="215">
        <v>894.1</v>
      </c>
      <c r="F289" s="215">
        <v>894.1</v>
      </c>
    </row>
    <row r="290" spans="1:6" ht="22.5">
      <c r="A290" s="207" t="s">
        <v>318</v>
      </c>
      <c r="B290" s="207" t="s">
        <v>173</v>
      </c>
      <c r="C290" s="207"/>
      <c r="D290" s="208" t="s">
        <v>174</v>
      </c>
      <c r="E290" s="209">
        <f aca="true" t="shared" si="22" ref="E290:F292">E291</f>
        <v>212.4</v>
      </c>
      <c r="F290" s="209">
        <f t="shared" si="22"/>
        <v>212.4</v>
      </c>
    </row>
    <row r="291" spans="1:6" ht="22.5">
      <c r="A291" s="210" t="s">
        <v>318</v>
      </c>
      <c r="B291" s="210" t="s">
        <v>320</v>
      </c>
      <c r="C291" s="210"/>
      <c r="D291" s="211" t="s">
        <v>321</v>
      </c>
      <c r="E291" s="212">
        <f t="shared" si="22"/>
        <v>212.4</v>
      </c>
      <c r="F291" s="212">
        <f t="shared" si="22"/>
        <v>212.4</v>
      </c>
    </row>
    <row r="292" spans="1:6" ht="11.25">
      <c r="A292" s="213" t="s">
        <v>318</v>
      </c>
      <c r="B292" s="213" t="s">
        <v>320</v>
      </c>
      <c r="C292" s="213" t="s">
        <v>94</v>
      </c>
      <c r="D292" s="214" t="s">
        <v>95</v>
      </c>
      <c r="E292" s="258">
        <f t="shared" si="22"/>
        <v>212.4</v>
      </c>
      <c r="F292" s="258">
        <f t="shared" si="22"/>
        <v>212.4</v>
      </c>
    </row>
    <row r="293" spans="1:6" s="238" customFormat="1" ht="22.5">
      <c r="A293" s="213" t="s">
        <v>318</v>
      </c>
      <c r="B293" s="213" t="s">
        <v>320</v>
      </c>
      <c r="C293" s="213" t="s">
        <v>181</v>
      </c>
      <c r="D293" s="214" t="s">
        <v>182</v>
      </c>
      <c r="E293" s="215">
        <v>212.4</v>
      </c>
      <c r="F293" s="215">
        <v>212.4</v>
      </c>
    </row>
    <row r="294" spans="1:6" s="219" customFormat="1" ht="22.5">
      <c r="A294" s="207" t="s">
        <v>318</v>
      </c>
      <c r="B294" s="207" t="s">
        <v>269</v>
      </c>
      <c r="C294" s="207"/>
      <c r="D294" s="208" t="s">
        <v>270</v>
      </c>
      <c r="E294" s="209">
        <f>E295+E298+E301</f>
        <v>12562.1</v>
      </c>
      <c r="F294" s="209">
        <f>F295+F298+F301</f>
        <v>9400</v>
      </c>
    </row>
    <row r="295" spans="1:6" s="238" customFormat="1" ht="11.25">
      <c r="A295" s="210" t="s">
        <v>318</v>
      </c>
      <c r="B295" s="210" t="s">
        <v>324</v>
      </c>
      <c r="C295" s="210"/>
      <c r="D295" s="211" t="s">
        <v>325</v>
      </c>
      <c r="E295" s="212">
        <f>E296</f>
        <v>9502.1</v>
      </c>
      <c r="F295" s="212">
        <f>F296</f>
        <v>5000</v>
      </c>
    </row>
    <row r="296" spans="1:6" s="238" customFormat="1" ht="22.5">
      <c r="A296" s="213" t="s">
        <v>318</v>
      </c>
      <c r="B296" s="213" t="s">
        <v>324</v>
      </c>
      <c r="C296" s="213" t="s">
        <v>191</v>
      </c>
      <c r="D296" s="214" t="s">
        <v>192</v>
      </c>
      <c r="E296" s="258">
        <f>E297</f>
        <v>9502.1</v>
      </c>
      <c r="F296" s="258">
        <f>F297</f>
        <v>5000</v>
      </c>
    </row>
    <row r="297" spans="1:6" s="248" customFormat="1" ht="11.25">
      <c r="A297" s="213" t="s">
        <v>318</v>
      </c>
      <c r="B297" s="213" t="s">
        <v>324</v>
      </c>
      <c r="C297" s="213" t="s">
        <v>193</v>
      </c>
      <c r="D297" s="214" t="s">
        <v>273</v>
      </c>
      <c r="E297" s="215">
        <v>9502.1</v>
      </c>
      <c r="F297" s="215">
        <v>5000</v>
      </c>
    </row>
    <row r="298" spans="1:6" s="248" customFormat="1" ht="16.5" customHeight="1">
      <c r="A298" s="210" t="s">
        <v>318</v>
      </c>
      <c r="B298" s="210" t="s">
        <v>491</v>
      </c>
      <c r="C298" s="210"/>
      <c r="D298" s="211" t="s">
        <v>492</v>
      </c>
      <c r="E298" s="212">
        <f>E299</f>
        <v>3060</v>
      </c>
      <c r="F298" s="212">
        <f>F299</f>
        <v>3400</v>
      </c>
    </row>
    <row r="299" spans="1:6" s="248" customFormat="1" ht="22.5">
      <c r="A299" s="213" t="s">
        <v>318</v>
      </c>
      <c r="B299" s="213" t="s">
        <v>491</v>
      </c>
      <c r="C299" s="213" t="s">
        <v>191</v>
      </c>
      <c r="D299" s="214" t="s">
        <v>192</v>
      </c>
      <c r="E299" s="258">
        <f>E300</f>
        <v>3060</v>
      </c>
      <c r="F299" s="258">
        <f>F300</f>
        <v>3400</v>
      </c>
    </row>
    <row r="300" spans="1:6" s="248" customFormat="1" ht="11.25">
      <c r="A300" s="213" t="s">
        <v>318</v>
      </c>
      <c r="B300" s="213" t="s">
        <v>491</v>
      </c>
      <c r="C300" s="213" t="s">
        <v>193</v>
      </c>
      <c r="D300" s="214" t="s">
        <v>273</v>
      </c>
      <c r="E300" s="215">
        <v>3060</v>
      </c>
      <c r="F300" s="215">
        <v>3400</v>
      </c>
    </row>
    <row r="301" spans="1:6" s="248" customFormat="1" ht="22.5">
      <c r="A301" s="210" t="s">
        <v>318</v>
      </c>
      <c r="B301" s="210" t="s">
        <v>326</v>
      </c>
      <c r="C301" s="210"/>
      <c r="D301" s="211" t="s">
        <v>327</v>
      </c>
      <c r="E301" s="212">
        <f>E302</f>
        <v>0</v>
      </c>
      <c r="F301" s="212">
        <f>F302</f>
        <v>1000</v>
      </c>
    </row>
    <row r="302" spans="1:6" s="248" customFormat="1" ht="22.5">
      <c r="A302" s="213" t="s">
        <v>318</v>
      </c>
      <c r="B302" s="213" t="s">
        <v>326</v>
      </c>
      <c r="C302" s="213" t="s">
        <v>191</v>
      </c>
      <c r="D302" s="214" t="s">
        <v>192</v>
      </c>
      <c r="E302" s="258">
        <f>E303</f>
        <v>0</v>
      </c>
      <c r="F302" s="258">
        <f>F303</f>
        <v>1000</v>
      </c>
    </row>
    <row r="303" spans="1:6" s="248" customFormat="1" ht="11.25">
      <c r="A303" s="213" t="s">
        <v>318</v>
      </c>
      <c r="B303" s="213" t="s">
        <v>326</v>
      </c>
      <c r="C303" s="213" t="s">
        <v>193</v>
      </c>
      <c r="D303" s="214" t="s">
        <v>273</v>
      </c>
      <c r="E303" s="215">
        <v>0</v>
      </c>
      <c r="F303" s="215">
        <v>1000</v>
      </c>
    </row>
    <row r="304" spans="1:6" s="248" customFormat="1" ht="22.5">
      <c r="A304" s="207" t="s">
        <v>318</v>
      </c>
      <c r="B304" s="207" t="s">
        <v>332</v>
      </c>
      <c r="C304" s="207"/>
      <c r="D304" s="208" t="s">
        <v>333</v>
      </c>
      <c r="E304" s="209">
        <f aca="true" t="shared" si="23" ref="E304:F306">E305</f>
        <v>3873.6</v>
      </c>
      <c r="F304" s="209">
        <f t="shared" si="23"/>
        <v>3873.6</v>
      </c>
    </row>
    <row r="305" spans="1:6" s="248" customFormat="1" ht="11.25">
      <c r="A305" s="210" t="s">
        <v>318</v>
      </c>
      <c r="B305" s="210" t="s">
        <v>334</v>
      </c>
      <c r="C305" s="210"/>
      <c r="D305" s="211" t="s">
        <v>335</v>
      </c>
      <c r="E305" s="212">
        <f t="shared" si="23"/>
        <v>3873.6</v>
      </c>
      <c r="F305" s="212">
        <f t="shared" si="23"/>
        <v>3873.6</v>
      </c>
    </row>
    <row r="306" spans="1:6" s="248" customFormat="1" ht="11.25">
      <c r="A306" s="213" t="s">
        <v>318</v>
      </c>
      <c r="B306" s="213" t="s">
        <v>334</v>
      </c>
      <c r="C306" s="213" t="s">
        <v>94</v>
      </c>
      <c r="D306" s="214" t="s">
        <v>95</v>
      </c>
      <c r="E306" s="258">
        <f t="shared" si="23"/>
        <v>3873.6</v>
      </c>
      <c r="F306" s="258">
        <f t="shared" si="23"/>
        <v>3873.6</v>
      </c>
    </row>
    <row r="307" spans="1:6" s="248" customFormat="1" ht="22.5">
      <c r="A307" s="213" t="s">
        <v>318</v>
      </c>
      <c r="B307" s="213" t="s">
        <v>334</v>
      </c>
      <c r="C307" s="213" t="s">
        <v>181</v>
      </c>
      <c r="D307" s="214" t="s">
        <v>182</v>
      </c>
      <c r="E307" s="215">
        <v>3873.6</v>
      </c>
      <c r="F307" s="215">
        <v>3873.6</v>
      </c>
    </row>
    <row r="308" spans="1:6" ht="11.25">
      <c r="A308" s="204" t="s">
        <v>336</v>
      </c>
      <c r="B308" s="204"/>
      <c r="C308" s="204"/>
      <c r="D308" s="243" t="s">
        <v>337</v>
      </c>
      <c r="E308" s="206">
        <f>E309+E323+E333</f>
        <v>113624.19999999998</v>
      </c>
      <c r="F308" s="206">
        <f>F309+F323+F333</f>
        <v>113624.19999999998</v>
      </c>
    </row>
    <row r="309" spans="1:6" ht="22.5">
      <c r="A309" s="207" t="s">
        <v>336</v>
      </c>
      <c r="B309" s="207" t="s">
        <v>111</v>
      </c>
      <c r="C309" s="207"/>
      <c r="D309" s="208" t="s">
        <v>285</v>
      </c>
      <c r="E309" s="209">
        <f>E310</f>
        <v>11962.199999999999</v>
      </c>
      <c r="F309" s="209">
        <f>F310</f>
        <v>11962.199999999999</v>
      </c>
    </row>
    <row r="310" spans="1:6" ht="11.25">
      <c r="A310" s="210" t="s">
        <v>336</v>
      </c>
      <c r="B310" s="210" t="s">
        <v>338</v>
      </c>
      <c r="C310" s="210"/>
      <c r="D310" s="211" t="s">
        <v>339</v>
      </c>
      <c r="E310" s="212">
        <f>E311+E314+E317+E320</f>
        <v>11962.199999999999</v>
      </c>
      <c r="F310" s="212">
        <f>F311+F314+F317+F320</f>
        <v>11962.199999999999</v>
      </c>
    </row>
    <row r="311" spans="1:6" ht="11.25">
      <c r="A311" s="213" t="s">
        <v>336</v>
      </c>
      <c r="B311" s="213" t="s">
        <v>340</v>
      </c>
      <c r="C311" s="213"/>
      <c r="D311" s="214" t="s">
        <v>145</v>
      </c>
      <c r="E311" s="258">
        <f>E312</f>
        <v>9516.8</v>
      </c>
      <c r="F311" s="258">
        <f>F312</f>
        <v>9516.8</v>
      </c>
    </row>
    <row r="312" spans="1:6" s="238" customFormat="1" ht="22.5">
      <c r="A312" s="213" t="s">
        <v>336</v>
      </c>
      <c r="B312" s="213" t="s">
        <v>340</v>
      </c>
      <c r="C312" s="213" t="s">
        <v>146</v>
      </c>
      <c r="D312" s="214" t="s">
        <v>147</v>
      </c>
      <c r="E312" s="258">
        <f>E313</f>
        <v>9516.8</v>
      </c>
      <c r="F312" s="258">
        <f>F313</f>
        <v>9516.8</v>
      </c>
    </row>
    <row r="313" spans="1:6" s="238" customFormat="1" ht="11.25">
      <c r="A313" s="213" t="s">
        <v>336</v>
      </c>
      <c r="B313" s="213" t="s">
        <v>340</v>
      </c>
      <c r="C313" s="213" t="s">
        <v>148</v>
      </c>
      <c r="D313" s="214" t="s">
        <v>149</v>
      </c>
      <c r="E313" s="215">
        <v>9516.8</v>
      </c>
      <c r="F313" s="215">
        <v>9516.8</v>
      </c>
    </row>
    <row r="314" spans="1:6" s="238" customFormat="1" ht="11.25">
      <c r="A314" s="213" t="s">
        <v>336</v>
      </c>
      <c r="B314" s="213" t="s">
        <v>341</v>
      </c>
      <c r="C314" s="213"/>
      <c r="D314" s="214" t="s">
        <v>342</v>
      </c>
      <c r="E314" s="258">
        <f>E315</f>
        <v>2257</v>
      </c>
      <c r="F314" s="258">
        <f>F315</f>
        <v>2257</v>
      </c>
    </row>
    <row r="315" spans="1:6" s="238" customFormat="1" ht="11.25">
      <c r="A315" s="213" t="s">
        <v>336</v>
      </c>
      <c r="B315" s="213" t="s">
        <v>341</v>
      </c>
      <c r="C315" s="213" t="s">
        <v>90</v>
      </c>
      <c r="D315" s="214" t="s">
        <v>91</v>
      </c>
      <c r="E315" s="258">
        <f>E316</f>
        <v>2257</v>
      </c>
      <c r="F315" s="258">
        <f>F316</f>
        <v>2257</v>
      </c>
    </row>
    <row r="316" spans="1:6" s="238" customFormat="1" ht="11.25">
      <c r="A316" s="213" t="s">
        <v>336</v>
      </c>
      <c r="B316" s="213" t="s">
        <v>341</v>
      </c>
      <c r="C316" s="213" t="s">
        <v>92</v>
      </c>
      <c r="D316" s="214" t="s">
        <v>93</v>
      </c>
      <c r="E316" s="215">
        <v>2257</v>
      </c>
      <c r="F316" s="215">
        <v>2257</v>
      </c>
    </row>
    <row r="317" spans="1:6" s="248" customFormat="1" ht="11.25">
      <c r="A317" s="213" t="s">
        <v>336</v>
      </c>
      <c r="B317" s="213" t="s">
        <v>343</v>
      </c>
      <c r="C317" s="213"/>
      <c r="D317" s="214" t="s">
        <v>344</v>
      </c>
      <c r="E317" s="258">
        <f>E318</f>
        <v>183.9</v>
      </c>
      <c r="F317" s="258">
        <f>F318</f>
        <v>183.9</v>
      </c>
    </row>
    <row r="318" spans="1:6" s="248" customFormat="1" ht="11.25">
      <c r="A318" s="213" t="s">
        <v>336</v>
      </c>
      <c r="B318" s="213" t="s">
        <v>343</v>
      </c>
      <c r="C318" s="213" t="s">
        <v>90</v>
      </c>
      <c r="D318" s="214" t="s">
        <v>91</v>
      </c>
      <c r="E318" s="258">
        <f>E319</f>
        <v>183.9</v>
      </c>
      <c r="F318" s="258">
        <f>F319</f>
        <v>183.9</v>
      </c>
    </row>
    <row r="319" spans="1:6" s="248" customFormat="1" ht="11.25">
      <c r="A319" s="213" t="s">
        <v>336</v>
      </c>
      <c r="B319" s="213" t="s">
        <v>343</v>
      </c>
      <c r="C319" s="213" t="s">
        <v>92</v>
      </c>
      <c r="D319" s="214" t="s">
        <v>93</v>
      </c>
      <c r="E319" s="215">
        <v>183.9</v>
      </c>
      <c r="F319" s="215">
        <v>183.9</v>
      </c>
    </row>
    <row r="320" spans="1:6" s="248" customFormat="1" ht="11.25">
      <c r="A320" s="213" t="s">
        <v>336</v>
      </c>
      <c r="B320" s="213" t="s">
        <v>345</v>
      </c>
      <c r="C320" s="213"/>
      <c r="D320" s="214" t="s">
        <v>346</v>
      </c>
      <c r="E320" s="258">
        <f>E321</f>
        <v>4.5</v>
      </c>
      <c r="F320" s="258">
        <f>F321</f>
        <v>4.5</v>
      </c>
    </row>
    <row r="321" spans="1:6" s="248" customFormat="1" ht="11.25">
      <c r="A321" s="213" t="s">
        <v>336</v>
      </c>
      <c r="B321" s="213" t="s">
        <v>345</v>
      </c>
      <c r="C321" s="213" t="s">
        <v>90</v>
      </c>
      <c r="D321" s="214" t="s">
        <v>91</v>
      </c>
      <c r="E321" s="258">
        <f>E322</f>
        <v>4.5</v>
      </c>
      <c r="F321" s="258">
        <f>F322</f>
        <v>4.5</v>
      </c>
    </row>
    <row r="322" spans="1:6" s="248" customFormat="1" ht="11.25">
      <c r="A322" s="213" t="s">
        <v>336</v>
      </c>
      <c r="B322" s="213" t="s">
        <v>345</v>
      </c>
      <c r="C322" s="213" t="s">
        <v>92</v>
      </c>
      <c r="D322" s="214" t="s">
        <v>93</v>
      </c>
      <c r="E322" s="215">
        <v>4.5</v>
      </c>
      <c r="F322" s="215">
        <v>4.5</v>
      </c>
    </row>
    <row r="323" spans="1:6" s="248" customFormat="1" ht="22.5">
      <c r="A323" s="207" t="s">
        <v>336</v>
      </c>
      <c r="B323" s="207" t="s">
        <v>173</v>
      </c>
      <c r="C323" s="207"/>
      <c r="D323" s="208" t="s">
        <v>262</v>
      </c>
      <c r="E323" s="209">
        <f>E324+E327</f>
        <v>101629.59999999999</v>
      </c>
      <c r="F323" s="209">
        <f>F324+F327</f>
        <v>101629.59999999999</v>
      </c>
    </row>
    <row r="324" spans="1:6" s="248" customFormat="1" ht="11.25">
      <c r="A324" s="210" t="s">
        <v>336</v>
      </c>
      <c r="B324" s="210" t="s">
        <v>347</v>
      </c>
      <c r="C324" s="210"/>
      <c r="D324" s="211" t="s">
        <v>145</v>
      </c>
      <c r="E324" s="212">
        <f>E325</f>
        <v>99116.4</v>
      </c>
      <c r="F324" s="212">
        <f>F325</f>
        <v>99116.4</v>
      </c>
    </row>
    <row r="325" spans="1:6" s="248" customFormat="1" ht="22.5">
      <c r="A325" s="213" t="s">
        <v>336</v>
      </c>
      <c r="B325" s="213" t="s">
        <v>347</v>
      </c>
      <c r="C325" s="213" t="s">
        <v>146</v>
      </c>
      <c r="D325" s="214" t="s">
        <v>147</v>
      </c>
      <c r="E325" s="258">
        <f>E326</f>
        <v>99116.4</v>
      </c>
      <c r="F325" s="258">
        <f>F326</f>
        <v>99116.4</v>
      </c>
    </row>
    <row r="326" spans="1:6" s="248" customFormat="1" ht="11.25">
      <c r="A326" s="213" t="s">
        <v>336</v>
      </c>
      <c r="B326" s="213" t="s">
        <v>347</v>
      </c>
      <c r="C326" s="213" t="s">
        <v>148</v>
      </c>
      <c r="D326" s="214" t="s">
        <v>149</v>
      </c>
      <c r="E326" s="215">
        <v>99116.4</v>
      </c>
      <c r="F326" s="215">
        <v>99116.4</v>
      </c>
    </row>
    <row r="327" spans="1:6" s="248" customFormat="1" ht="11.25">
      <c r="A327" s="210" t="s">
        <v>336</v>
      </c>
      <c r="B327" s="210" t="s">
        <v>348</v>
      </c>
      <c r="C327" s="210"/>
      <c r="D327" s="211" t="s">
        <v>349</v>
      </c>
      <c r="E327" s="212">
        <f>E328+E330</f>
        <v>2513.2</v>
      </c>
      <c r="F327" s="212">
        <f>F328+F330</f>
        <v>2513.2</v>
      </c>
    </row>
    <row r="328" spans="1:6" s="226" customFormat="1" ht="11.25">
      <c r="A328" s="213" t="s">
        <v>336</v>
      </c>
      <c r="B328" s="213" t="s">
        <v>348</v>
      </c>
      <c r="C328" s="213" t="s">
        <v>90</v>
      </c>
      <c r="D328" s="214" t="s">
        <v>91</v>
      </c>
      <c r="E328" s="258">
        <f>E329</f>
        <v>993.2</v>
      </c>
      <c r="F328" s="258">
        <f>F329</f>
        <v>993.2</v>
      </c>
    </row>
    <row r="329" spans="1:6" s="226" customFormat="1" ht="11.25">
      <c r="A329" s="213" t="s">
        <v>336</v>
      </c>
      <c r="B329" s="213" t="s">
        <v>348</v>
      </c>
      <c r="C329" s="213" t="s">
        <v>92</v>
      </c>
      <c r="D329" s="214" t="s">
        <v>93</v>
      </c>
      <c r="E329" s="215">
        <v>993.2</v>
      </c>
      <c r="F329" s="215">
        <v>993.2</v>
      </c>
    </row>
    <row r="330" spans="1:6" s="226" customFormat="1" ht="22.5">
      <c r="A330" s="213" t="s">
        <v>336</v>
      </c>
      <c r="B330" s="213" t="s">
        <v>348</v>
      </c>
      <c r="C330" s="213" t="s">
        <v>146</v>
      </c>
      <c r="D330" s="214" t="s">
        <v>147</v>
      </c>
      <c r="E330" s="258">
        <f>E331+E332</f>
        <v>1520</v>
      </c>
      <c r="F330" s="258">
        <f>F331+F332</f>
        <v>1520</v>
      </c>
    </row>
    <row r="331" spans="1:6" s="226" customFormat="1" ht="11.25">
      <c r="A331" s="213" t="s">
        <v>336</v>
      </c>
      <c r="B331" s="213" t="s">
        <v>348</v>
      </c>
      <c r="C331" s="213" t="s">
        <v>148</v>
      </c>
      <c r="D331" s="214" t="s">
        <v>149</v>
      </c>
      <c r="E331" s="215">
        <v>1400</v>
      </c>
      <c r="F331" s="215">
        <v>1400</v>
      </c>
    </row>
    <row r="332" spans="1:6" s="245" customFormat="1" ht="22.5">
      <c r="A332" s="213" t="s">
        <v>336</v>
      </c>
      <c r="B332" s="213" t="s">
        <v>348</v>
      </c>
      <c r="C332" s="213" t="s">
        <v>350</v>
      </c>
      <c r="D332" s="214" t="s">
        <v>351</v>
      </c>
      <c r="E332" s="215">
        <v>120</v>
      </c>
      <c r="F332" s="215">
        <v>120</v>
      </c>
    </row>
    <row r="333" spans="1:6" s="245" customFormat="1" ht="22.5">
      <c r="A333" s="207" t="s">
        <v>336</v>
      </c>
      <c r="B333" s="207" t="s">
        <v>254</v>
      </c>
      <c r="C333" s="207"/>
      <c r="D333" s="208" t="s">
        <v>255</v>
      </c>
      <c r="E333" s="209">
        <f aca="true" t="shared" si="24" ref="E333:F335">E334</f>
        <v>32.4</v>
      </c>
      <c r="F333" s="209">
        <f t="shared" si="24"/>
        <v>32.4</v>
      </c>
    </row>
    <row r="334" spans="1:6" s="245" customFormat="1" ht="11.25">
      <c r="A334" s="210" t="s">
        <v>336</v>
      </c>
      <c r="B334" s="210" t="s">
        <v>352</v>
      </c>
      <c r="C334" s="210"/>
      <c r="D334" s="211" t="s">
        <v>353</v>
      </c>
      <c r="E334" s="212">
        <f t="shared" si="24"/>
        <v>32.4</v>
      </c>
      <c r="F334" s="212">
        <f t="shared" si="24"/>
        <v>32.4</v>
      </c>
    </row>
    <row r="335" spans="1:6" s="245" customFormat="1" ht="11.25">
      <c r="A335" s="213" t="s">
        <v>336</v>
      </c>
      <c r="B335" s="213" t="s">
        <v>352</v>
      </c>
      <c r="C335" s="213" t="s">
        <v>94</v>
      </c>
      <c r="D335" s="214" t="s">
        <v>95</v>
      </c>
      <c r="E335" s="258">
        <f t="shared" si="24"/>
        <v>32.4</v>
      </c>
      <c r="F335" s="258">
        <f t="shared" si="24"/>
        <v>32.4</v>
      </c>
    </row>
    <row r="336" spans="1:6" s="245" customFormat="1" ht="22.5">
      <c r="A336" s="213" t="s">
        <v>336</v>
      </c>
      <c r="B336" s="213" t="s">
        <v>352</v>
      </c>
      <c r="C336" s="213" t="s">
        <v>181</v>
      </c>
      <c r="D336" s="214" t="s">
        <v>182</v>
      </c>
      <c r="E336" s="215">
        <v>32.4</v>
      </c>
      <c r="F336" s="215">
        <v>32.4</v>
      </c>
    </row>
    <row r="337" spans="1:6" s="226" customFormat="1" ht="11.25">
      <c r="A337" s="204" t="s">
        <v>354</v>
      </c>
      <c r="B337" s="204"/>
      <c r="C337" s="204"/>
      <c r="D337" s="243" t="s">
        <v>355</v>
      </c>
      <c r="E337" s="206">
        <f>E338</f>
        <v>13013.199999999999</v>
      </c>
      <c r="F337" s="206">
        <f>F338</f>
        <v>13013.199999999999</v>
      </c>
    </row>
    <row r="338" spans="1:6" s="226" customFormat="1" ht="22.5">
      <c r="A338" s="207" t="s">
        <v>354</v>
      </c>
      <c r="B338" s="207" t="s">
        <v>356</v>
      </c>
      <c r="C338" s="207"/>
      <c r="D338" s="208" t="s">
        <v>357</v>
      </c>
      <c r="E338" s="209">
        <f>E339+E342</f>
        <v>13013.199999999999</v>
      </c>
      <c r="F338" s="209">
        <f>F339+F342</f>
        <v>13013.199999999999</v>
      </c>
    </row>
    <row r="339" spans="1:6" s="226" customFormat="1" ht="33.75">
      <c r="A339" s="210" t="s">
        <v>354</v>
      </c>
      <c r="B339" s="210" t="s">
        <v>358</v>
      </c>
      <c r="C339" s="210"/>
      <c r="D339" s="211" t="s">
        <v>359</v>
      </c>
      <c r="E339" s="212">
        <f>E340</f>
        <v>5</v>
      </c>
      <c r="F339" s="212">
        <f>F340</f>
        <v>5</v>
      </c>
    </row>
    <row r="340" spans="1:6" s="226" customFormat="1" ht="11.25">
      <c r="A340" s="213" t="s">
        <v>354</v>
      </c>
      <c r="B340" s="213" t="s">
        <v>358</v>
      </c>
      <c r="C340" s="213" t="s">
        <v>90</v>
      </c>
      <c r="D340" s="214" t="s">
        <v>91</v>
      </c>
      <c r="E340" s="258">
        <f>E341</f>
        <v>5</v>
      </c>
      <c r="F340" s="258">
        <f>F341</f>
        <v>5</v>
      </c>
    </row>
    <row r="341" spans="1:6" s="226" customFormat="1" ht="11.25">
      <c r="A341" s="213" t="s">
        <v>354</v>
      </c>
      <c r="B341" s="213" t="s">
        <v>358</v>
      </c>
      <c r="C341" s="213" t="s">
        <v>92</v>
      </c>
      <c r="D341" s="214" t="s">
        <v>93</v>
      </c>
      <c r="E341" s="215">
        <v>5</v>
      </c>
      <c r="F341" s="215">
        <v>5</v>
      </c>
    </row>
    <row r="342" spans="1:6" s="226" customFormat="1" ht="11.25">
      <c r="A342" s="210" t="s">
        <v>354</v>
      </c>
      <c r="B342" s="210" t="s">
        <v>360</v>
      </c>
      <c r="C342" s="210"/>
      <c r="D342" s="211" t="s">
        <v>78</v>
      </c>
      <c r="E342" s="212">
        <f>E343+E345+E347</f>
        <v>13008.199999999999</v>
      </c>
      <c r="F342" s="212">
        <f>F343+F345+F347</f>
        <v>13008.199999999999</v>
      </c>
    </row>
    <row r="343" spans="1:6" s="226" customFormat="1" ht="33.75">
      <c r="A343" s="213" t="s">
        <v>354</v>
      </c>
      <c r="B343" s="213" t="s">
        <v>360</v>
      </c>
      <c r="C343" s="213" t="s">
        <v>79</v>
      </c>
      <c r="D343" s="214" t="s">
        <v>80</v>
      </c>
      <c r="E343" s="258">
        <f>E344</f>
        <v>12596.3</v>
      </c>
      <c r="F343" s="258">
        <f>F344</f>
        <v>12596.3</v>
      </c>
    </row>
    <row r="344" spans="1:6" s="226" customFormat="1" ht="11.25">
      <c r="A344" s="213" t="s">
        <v>354</v>
      </c>
      <c r="B344" s="213" t="s">
        <v>360</v>
      </c>
      <c r="C344" s="213" t="s">
        <v>81</v>
      </c>
      <c r="D344" s="214" t="s">
        <v>82</v>
      </c>
      <c r="E344" s="215">
        <v>12596.3</v>
      </c>
      <c r="F344" s="215">
        <v>12596.3</v>
      </c>
    </row>
    <row r="345" spans="1:6" s="226" customFormat="1" ht="11.25">
      <c r="A345" s="213" t="s">
        <v>354</v>
      </c>
      <c r="B345" s="213" t="s">
        <v>360</v>
      </c>
      <c r="C345" s="213" t="s">
        <v>90</v>
      </c>
      <c r="D345" s="214" t="s">
        <v>91</v>
      </c>
      <c r="E345" s="258">
        <f>E346</f>
        <v>409</v>
      </c>
      <c r="F345" s="258">
        <f>F346</f>
        <v>409</v>
      </c>
    </row>
    <row r="346" spans="1:6" s="226" customFormat="1" ht="11.25">
      <c r="A346" s="213" t="s">
        <v>354</v>
      </c>
      <c r="B346" s="213" t="s">
        <v>360</v>
      </c>
      <c r="C346" s="213" t="s">
        <v>92</v>
      </c>
      <c r="D346" s="214" t="s">
        <v>93</v>
      </c>
      <c r="E346" s="215">
        <v>409</v>
      </c>
      <c r="F346" s="215">
        <v>409</v>
      </c>
    </row>
    <row r="347" spans="1:6" s="226" customFormat="1" ht="11.25">
      <c r="A347" s="213" t="s">
        <v>354</v>
      </c>
      <c r="B347" s="213" t="s">
        <v>360</v>
      </c>
      <c r="C347" s="213" t="s">
        <v>94</v>
      </c>
      <c r="D347" s="214" t="s">
        <v>95</v>
      </c>
      <c r="E347" s="258">
        <f>E348</f>
        <v>2.9</v>
      </c>
      <c r="F347" s="258">
        <f>F348</f>
        <v>2.9</v>
      </c>
    </row>
    <row r="348" spans="1:6" s="226" customFormat="1" ht="11.25">
      <c r="A348" s="213" t="s">
        <v>354</v>
      </c>
      <c r="B348" s="213" t="s">
        <v>360</v>
      </c>
      <c r="C348" s="213" t="s">
        <v>96</v>
      </c>
      <c r="D348" s="214" t="s">
        <v>97</v>
      </c>
      <c r="E348" s="215">
        <v>2.9</v>
      </c>
      <c r="F348" s="215">
        <v>2.9</v>
      </c>
    </row>
    <row r="349" spans="1:7" ht="11.25">
      <c r="A349" s="239" t="s">
        <v>361</v>
      </c>
      <c r="B349" s="239"/>
      <c r="C349" s="239"/>
      <c r="D349" s="240" t="s">
        <v>362</v>
      </c>
      <c r="E349" s="241">
        <f>E350+E379+E420+E444</f>
        <v>1025822.3</v>
      </c>
      <c r="F349" s="241">
        <f>F350+F379+F420+F444</f>
        <v>1125569.9</v>
      </c>
      <c r="G349" s="266"/>
    </row>
    <row r="350" spans="1:6" ht="11.25">
      <c r="A350" s="204" t="s">
        <v>363</v>
      </c>
      <c r="B350" s="204"/>
      <c r="C350" s="204"/>
      <c r="D350" s="205" t="s">
        <v>364</v>
      </c>
      <c r="E350" s="206">
        <f>E351+E364+E368+E372</f>
        <v>443588.50000000006</v>
      </c>
      <c r="F350" s="206">
        <f>F351+F364+F368+F372</f>
        <v>488907.9</v>
      </c>
    </row>
    <row r="351" spans="1:6" ht="22.5">
      <c r="A351" s="207" t="s">
        <v>363</v>
      </c>
      <c r="B351" s="207" t="s">
        <v>365</v>
      </c>
      <c r="C351" s="207"/>
      <c r="D351" s="208" t="s">
        <v>366</v>
      </c>
      <c r="E351" s="209">
        <f>E352+E355+E358+E361</f>
        <v>432535.80000000005</v>
      </c>
      <c r="F351" s="209">
        <f>F352+F355+F358+F361</f>
        <v>480776.60000000003</v>
      </c>
    </row>
    <row r="352" spans="1:6" ht="11.25">
      <c r="A352" s="210" t="s">
        <v>363</v>
      </c>
      <c r="B352" s="210" t="s">
        <v>367</v>
      </c>
      <c r="C352" s="210"/>
      <c r="D352" s="211" t="s">
        <v>368</v>
      </c>
      <c r="E352" s="212">
        <f>E353</f>
        <v>299309.4</v>
      </c>
      <c r="F352" s="212">
        <f>F353</f>
        <v>343435.2</v>
      </c>
    </row>
    <row r="353" spans="1:6" ht="22.5">
      <c r="A353" s="213" t="s">
        <v>363</v>
      </c>
      <c r="B353" s="213" t="s">
        <v>367</v>
      </c>
      <c r="C353" s="213" t="s">
        <v>146</v>
      </c>
      <c r="D353" s="214" t="s">
        <v>147</v>
      </c>
      <c r="E353" s="258">
        <f>E354</f>
        <v>299309.4</v>
      </c>
      <c r="F353" s="258">
        <f>F354</f>
        <v>343435.2</v>
      </c>
    </row>
    <row r="354" spans="1:6" ht="11.25">
      <c r="A354" s="213" t="s">
        <v>363</v>
      </c>
      <c r="B354" s="213" t="s">
        <v>367</v>
      </c>
      <c r="C354" s="213" t="s">
        <v>148</v>
      </c>
      <c r="D354" s="214" t="s">
        <v>149</v>
      </c>
      <c r="E354" s="215">
        <v>299309.4</v>
      </c>
      <c r="F354" s="215">
        <v>343435.2</v>
      </c>
    </row>
    <row r="355" spans="1:6" ht="11.25">
      <c r="A355" s="210" t="s">
        <v>363</v>
      </c>
      <c r="B355" s="210" t="s">
        <v>369</v>
      </c>
      <c r="C355" s="210"/>
      <c r="D355" s="211" t="s">
        <v>145</v>
      </c>
      <c r="E355" s="212">
        <f>E356</f>
        <v>119303.7</v>
      </c>
      <c r="F355" s="212">
        <f>F356</f>
        <v>119303.7</v>
      </c>
    </row>
    <row r="356" spans="1:6" ht="22.5">
      <c r="A356" s="213" t="s">
        <v>363</v>
      </c>
      <c r="B356" s="213" t="s">
        <v>369</v>
      </c>
      <c r="C356" s="213" t="s">
        <v>146</v>
      </c>
      <c r="D356" s="214" t="s">
        <v>147</v>
      </c>
      <c r="E356" s="258">
        <f>E357</f>
        <v>119303.7</v>
      </c>
      <c r="F356" s="258">
        <f>F357</f>
        <v>119303.7</v>
      </c>
    </row>
    <row r="357" spans="1:6" ht="11.25">
      <c r="A357" s="213" t="s">
        <v>363</v>
      </c>
      <c r="B357" s="213" t="s">
        <v>369</v>
      </c>
      <c r="C357" s="213" t="s">
        <v>148</v>
      </c>
      <c r="D357" s="214" t="s">
        <v>149</v>
      </c>
      <c r="E357" s="215">
        <v>119303.7</v>
      </c>
      <c r="F357" s="215">
        <v>119303.7</v>
      </c>
    </row>
    <row r="358" spans="1:6" ht="11.25">
      <c r="A358" s="210" t="s">
        <v>363</v>
      </c>
      <c r="B358" s="210" t="s">
        <v>370</v>
      </c>
      <c r="C358" s="210"/>
      <c r="D358" s="211" t="s">
        <v>151</v>
      </c>
      <c r="E358" s="212">
        <f>E359</f>
        <v>13872.7</v>
      </c>
      <c r="F358" s="212">
        <f>F359</f>
        <v>17987.7</v>
      </c>
    </row>
    <row r="359" spans="1:6" ht="22.5">
      <c r="A359" s="213" t="s">
        <v>363</v>
      </c>
      <c r="B359" s="213" t="s">
        <v>370</v>
      </c>
      <c r="C359" s="213" t="s">
        <v>146</v>
      </c>
      <c r="D359" s="214" t="s">
        <v>147</v>
      </c>
      <c r="E359" s="258">
        <f>E360</f>
        <v>13872.7</v>
      </c>
      <c r="F359" s="258">
        <f>F360</f>
        <v>17987.7</v>
      </c>
    </row>
    <row r="360" spans="1:6" ht="11.25">
      <c r="A360" s="213" t="s">
        <v>363</v>
      </c>
      <c r="B360" s="213" t="s">
        <v>370</v>
      </c>
      <c r="C360" s="213" t="s">
        <v>148</v>
      </c>
      <c r="D360" s="214" t="s">
        <v>149</v>
      </c>
      <c r="E360" s="215">
        <v>13872.7</v>
      </c>
      <c r="F360" s="215">
        <v>17987.7</v>
      </c>
    </row>
    <row r="361" spans="1:6" ht="11.25">
      <c r="A361" s="210" t="s">
        <v>363</v>
      </c>
      <c r="B361" s="210" t="s">
        <v>371</v>
      </c>
      <c r="C361" s="210"/>
      <c r="D361" s="211" t="s">
        <v>372</v>
      </c>
      <c r="E361" s="212">
        <f>E362</f>
        <v>50</v>
      </c>
      <c r="F361" s="212">
        <f>F362</f>
        <v>50</v>
      </c>
    </row>
    <row r="362" spans="1:6" ht="22.5">
      <c r="A362" s="213" t="s">
        <v>363</v>
      </c>
      <c r="B362" s="213" t="s">
        <v>371</v>
      </c>
      <c r="C362" s="213" t="s">
        <v>146</v>
      </c>
      <c r="D362" s="214" t="s">
        <v>147</v>
      </c>
      <c r="E362" s="258">
        <f>E363</f>
        <v>50</v>
      </c>
      <c r="F362" s="258">
        <f>F363</f>
        <v>50</v>
      </c>
    </row>
    <row r="363" spans="1:6" ht="11.25">
      <c r="A363" s="213" t="s">
        <v>363</v>
      </c>
      <c r="B363" s="213" t="s">
        <v>371</v>
      </c>
      <c r="C363" s="213" t="s">
        <v>148</v>
      </c>
      <c r="D363" s="214" t="s">
        <v>149</v>
      </c>
      <c r="E363" s="215">
        <v>50</v>
      </c>
      <c r="F363" s="215">
        <v>50</v>
      </c>
    </row>
    <row r="364" spans="1:6" ht="33.75">
      <c r="A364" s="207" t="s">
        <v>363</v>
      </c>
      <c r="B364" s="207" t="s">
        <v>228</v>
      </c>
      <c r="C364" s="207"/>
      <c r="D364" s="208" t="s">
        <v>229</v>
      </c>
      <c r="E364" s="209">
        <f aca="true" t="shared" si="25" ref="E364:F366">E365</f>
        <v>1088.5</v>
      </c>
      <c r="F364" s="209">
        <f t="shared" si="25"/>
        <v>394</v>
      </c>
    </row>
    <row r="365" spans="1:6" ht="11.25">
      <c r="A365" s="210" t="s">
        <v>363</v>
      </c>
      <c r="B365" s="210" t="s">
        <v>236</v>
      </c>
      <c r="C365" s="210"/>
      <c r="D365" s="211" t="s">
        <v>237</v>
      </c>
      <c r="E365" s="212">
        <f t="shared" si="25"/>
        <v>1088.5</v>
      </c>
      <c r="F365" s="212">
        <f t="shared" si="25"/>
        <v>394</v>
      </c>
    </row>
    <row r="366" spans="1:6" ht="22.5">
      <c r="A366" s="213" t="s">
        <v>363</v>
      </c>
      <c r="B366" s="213" t="s">
        <v>236</v>
      </c>
      <c r="C366" s="213" t="s">
        <v>146</v>
      </c>
      <c r="D366" s="214" t="s">
        <v>147</v>
      </c>
      <c r="E366" s="258">
        <f t="shared" si="25"/>
        <v>1088.5</v>
      </c>
      <c r="F366" s="258">
        <f t="shared" si="25"/>
        <v>394</v>
      </c>
    </row>
    <row r="367" spans="1:6" ht="11.25">
      <c r="A367" s="213" t="s">
        <v>363</v>
      </c>
      <c r="B367" s="213" t="s">
        <v>236</v>
      </c>
      <c r="C367" s="213" t="s">
        <v>148</v>
      </c>
      <c r="D367" s="214" t="s">
        <v>149</v>
      </c>
      <c r="E367" s="215">
        <v>1088.5</v>
      </c>
      <c r="F367" s="215">
        <v>394</v>
      </c>
    </row>
    <row r="368" spans="1:6" ht="22.5">
      <c r="A368" s="207" t="s">
        <v>363</v>
      </c>
      <c r="B368" s="207" t="s">
        <v>373</v>
      </c>
      <c r="C368" s="207"/>
      <c r="D368" s="232" t="s">
        <v>374</v>
      </c>
      <c r="E368" s="209">
        <f aca="true" t="shared" si="26" ref="E368:F370">E369</f>
        <v>138</v>
      </c>
      <c r="F368" s="209">
        <f t="shared" si="26"/>
        <v>495</v>
      </c>
    </row>
    <row r="369" spans="1:6" ht="11.25">
      <c r="A369" s="210" t="s">
        <v>363</v>
      </c>
      <c r="B369" s="210" t="s">
        <v>375</v>
      </c>
      <c r="C369" s="210"/>
      <c r="D369" s="227" t="s">
        <v>376</v>
      </c>
      <c r="E369" s="212">
        <f t="shared" si="26"/>
        <v>138</v>
      </c>
      <c r="F369" s="212">
        <f t="shared" si="26"/>
        <v>495</v>
      </c>
    </row>
    <row r="370" spans="1:6" ht="22.5">
      <c r="A370" s="213" t="s">
        <v>363</v>
      </c>
      <c r="B370" s="213" t="s">
        <v>375</v>
      </c>
      <c r="C370" s="213" t="s">
        <v>146</v>
      </c>
      <c r="D370" s="228" t="s">
        <v>147</v>
      </c>
      <c r="E370" s="258">
        <f t="shared" si="26"/>
        <v>138</v>
      </c>
      <c r="F370" s="258">
        <f t="shared" si="26"/>
        <v>495</v>
      </c>
    </row>
    <row r="371" spans="1:6" ht="11.25">
      <c r="A371" s="213" t="s">
        <v>363</v>
      </c>
      <c r="B371" s="213" t="s">
        <v>375</v>
      </c>
      <c r="C371" s="213" t="s">
        <v>148</v>
      </c>
      <c r="D371" s="228" t="s">
        <v>149</v>
      </c>
      <c r="E371" s="215">
        <v>138</v>
      </c>
      <c r="F371" s="215">
        <v>495</v>
      </c>
    </row>
    <row r="372" spans="1:6" s="219" customFormat="1" ht="22.5">
      <c r="A372" s="207" t="s">
        <v>363</v>
      </c>
      <c r="B372" s="207" t="s">
        <v>269</v>
      </c>
      <c r="C372" s="207"/>
      <c r="D372" s="208" t="s">
        <v>270</v>
      </c>
      <c r="E372" s="209">
        <f>E373+E376</f>
        <v>9826.2</v>
      </c>
      <c r="F372" s="209">
        <f>F373+F376</f>
        <v>7242.3</v>
      </c>
    </row>
    <row r="373" spans="1:6" s="219" customFormat="1" ht="22.5">
      <c r="A373" s="210" t="s">
        <v>377</v>
      </c>
      <c r="B373" s="210" t="s">
        <v>378</v>
      </c>
      <c r="C373" s="210"/>
      <c r="D373" s="211" t="s">
        <v>379</v>
      </c>
      <c r="E373" s="212">
        <f>E374</f>
        <v>9826.2</v>
      </c>
      <c r="F373" s="212">
        <f>F374</f>
        <v>0</v>
      </c>
    </row>
    <row r="374" spans="1:6" s="219" customFormat="1" ht="22.5">
      <c r="A374" s="216" t="s">
        <v>377</v>
      </c>
      <c r="B374" s="216" t="s">
        <v>378</v>
      </c>
      <c r="C374" s="216" t="s">
        <v>191</v>
      </c>
      <c r="D374" s="220" t="s">
        <v>192</v>
      </c>
      <c r="E374" s="258">
        <f>E375</f>
        <v>9826.2</v>
      </c>
      <c r="F374" s="258">
        <f>F375</f>
        <v>0</v>
      </c>
    </row>
    <row r="375" spans="1:6" s="219" customFormat="1" ht="11.25">
      <c r="A375" s="216" t="s">
        <v>363</v>
      </c>
      <c r="B375" s="216" t="s">
        <v>378</v>
      </c>
      <c r="C375" s="216" t="s">
        <v>193</v>
      </c>
      <c r="D375" s="220" t="s">
        <v>273</v>
      </c>
      <c r="E375" s="218">
        <v>9826.2</v>
      </c>
      <c r="F375" s="218">
        <v>0</v>
      </c>
    </row>
    <row r="376" spans="1:6" s="219" customFormat="1" ht="22.5">
      <c r="A376" s="210" t="s">
        <v>377</v>
      </c>
      <c r="B376" s="210" t="s">
        <v>493</v>
      </c>
      <c r="C376" s="210"/>
      <c r="D376" s="211" t="s">
        <v>494</v>
      </c>
      <c r="E376" s="212">
        <f>E377</f>
        <v>0</v>
      </c>
      <c r="F376" s="212">
        <f>F377</f>
        <v>7242.3</v>
      </c>
    </row>
    <row r="377" spans="1:6" s="219" customFormat="1" ht="22.5">
      <c r="A377" s="216" t="s">
        <v>377</v>
      </c>
      <c r="B377" s="216" t="s">
        <v>493</v>
      </c>
      <c r="C377" s="216" t="s">
        <v>191</v>
      </c>
      <c r="D377" s="220" t="s">
        <v>192</v>
      </c>
      <c r="E377" s="258">
        <f>E378</f>
        <v>0</v>
      </c>
      <c r="F377" s="258">
        <f>F378</f>
        <v>7242.3</v>
      </c>
    </row>
    <row r="378" spans="1:6" s="219" customFormat="1" ht="11.25">
      <c r="A378" s="216" t="s">
        <v>363</v>
      </c>
      <c r="B378" s="216" t="s">
        <v>493</v>
      </c>
      <c r="C378" s="216" t="s">
        <v>193</v>
      </c>
      <c r="D378" s="220" t="s">
        <v>273</v>
      </c>
      <c r="E378" s="218">
        <v>0</v>
      </c>
      <c r="F378" s="218">
        <v>7242.3</v>
      </c>
    </row>
    <row r="379" spans="1:6" ht="11.25">
      <c r="A379" s="204" t="s">
        <v>380</v>
      </c>
      <c r="B379" s="204"/>
      <c r="C379" s="204"/>
      <c r="D379" s="205" t="s">
        <v>381</v>
      </c>
      <c r="E379" s="206">
        <f>E380+E397+E401+E411+E416</f>
        <v>536844.8</v>
      </c>
      <c r="F379" s="206">
        <f>F380+F397+F401+F411+F416</f>
        <v>591947.3999999999</v>
      </c>
    </row>
    <row r="380" spans="1:6" ht="22.5">
      <c r="A380" s="207" t="s">
        <v>380</v>
      </c>
      <c r="B380" s="207" t="s">
        <v>365</v>
      </c>
      <c r="C380" s="207"/>
      <c r="D380" s="208" t="s">
        <v>366</v>
      </c>
      <c r="E380" s="209">
        <f>E381+E385+E389+E393</f>
        <v>461079.60000000003</v>
      </c>
      <c r="F380" s="209">
        <f>F381+F385+F389+F393</f>
        <v>508633.69999999995</v>
      </c>
    </row>
    <row r="381" spans="1:6" ht="11.25">
      <c r="A381" s="210" t="s">
        <v>380</v>
      </c>
      <c r="B381" s="210" t="s">
        <v>367</v>
      </c>
      <c r="C381" s="210"/>
      <c r="D381" s="211" t="s">
        <v>368</v>
      </c>
      <c r="E381" s="212">
        <f>E382</f>
        <v>351256.2</v>
      </c>
      <c r="F381" s="212">
        <f>F382</f>
        <v>399702.1</v>
      </c>
    </row>
    <row r="382" spans="1:6" ht="22.5">
      <c r="A382" s="213" t="s">
        <v>380</v>
      </c>
      <c r="B382" s="213" t="s">
        <v>367</v>
      </c>
      <c r="C382" s="213" t="s">
        <v>146</v>
      </c>
      <c r="D382" s="214" t="s">
        <v>147</v>
      </c>
      <c r="E382" s="215">
        <f>E383+E384</f>
        <v>351256.2</v>
      </c>
      <c r="F382" s="215">
        <f>F383+F384</f>
        <v>399702.1</v>
      </c>
    </row>
    <row r="383" spans="1:6" ht="11.25">
      <c r="A383" s="213" t="s">
        <v>380</v>
      </c>
      <c r="B383" s="213" t="s">
        <v>367</v>
      </c>
      <c r="C383" s="213" t="s">
        <v>148</v>
      </c>
      <c r="D383" s="214" t="s">
        <v>149</v>
      </c>
      <c r="E383" s="215">
        <v>335807.4</v>
      </c>
      <c r="F383" s="215">
        <v>382752.6</v>
      </c>
    </row>
    <row r="384" spans="1:6" ht="22.5">
      <c r="A384" s="213" t="s">
        <v>380</v>
      </c>
      <c r="B384" s="213" t="s">
        <v>367</v>
      </c>
      <c r="C384" s="213" t="s">
        <v>350</v>
      </c>
      <c r="D384" s="214" t="s">
        <v>351</v>
      </c>
      <c r="E384" s="215">
        <v>15448.8</v>
      </c>
      <c r="F384" s="215">
        <v>16949.5</v>
      </c>
    </row>
    <row r="385" spans="1:6" ht="11.25">
      <c r="A385" s="210" t="s">
        <v>380</v>
      </c>
      <c r="B385" s="210" t="s">
        <v>369</v>
      </c>
      <c r="C385" s="210"/>
      <c r="D385" s="211" t="s">
        <v>145</v>
      </c>
      <c r="E385" s="212">
        <f>E386</f>
        <v>99980.90000000001</v>
      </c>
      <c r="F385" s="212">
        <f>F386</f>
        <v>102234.1</v>
      </c>
    </row>
    <row r="386" spans="1:6" ht="26.25" customHeight="1">
      <c r="A386" s="213" t="s">
        <v>380</v>
      </c>
      <c r="B386" s="213" t="s">
        <v>369</v>
      </c>
      <c r="C386" s="213" t="s">
        <v>146</v>
      </c>
      <c r="D386" s="214" t="s">
        <v>147</v>
      </c>
      <c r="E386" s="215">
        <f>E387+E388</f>
        <v>99980.90000000001</v>
      </c>
      <c r="F386" s="215">
        <f>F387+F388</f>
        <v>102234.1</v>
      </c>
    </row>
    <row r="387" spans="1:6" ht="11.25">
      <c r="A387" s="213" t="s">
        <v>380</v>
      </c>
      <c r="B387" s="213" t="s">
        <v>369</v>
      </c>
      <c r="C387" s="213" t="s">
        <v>148</v>
      </c>
      <c r="D387" s="214" t="s">
        <v>149</v>
      </c>
      <c r="E387" s="215">
        <v>87884.6</v>
      </c>
      <c r="F387" s="215">
        <v>89442.8</v>
      </c>
    </row>
    <row r="388" spans="1:6" ht="11.25">
      <c r="A388" s="213" t="s">
        <v>380</v>
      </c>
      <c r="B388" s="213" t="s">
        <v>369</v>
      </c>
      <c r="C388" s="213" t="s">
        <v>382</v>
      </c>
      <c r="D388" s="214" t="s">
        <v>383</v>
      </c>
      <c r="E388" s="215">
        <v>12096.3</v>
      </c>
      <c r="F388" s="215">
        <v>12791.3</v>
      </c>
    </row>
    <row r="389" spans="1:6" ht="11.25">
      <c r="A389" s="210" t="s">
        <v>380</v>
      </c>
      <c r="B389" s="210" t="s">
        <v>370</v>
      </c>
      <c r="C389" s="210"/>
      <c r="D389" s="211" t="s">
        <v>151</v>
      </c>
      <c r="E389" s="212">
        <f>E390</f>
        <v>9562.5</v>
      </c>
      <c r="F389" s="212">
        <f>F390</f>
        <v>6447.5</v>
      </c>
    </row>
    <row r="390" spans="1:6" ht="24" customHeight="1">
      <c r="A390" s="213" t="s">
        <v>380</v>
      </c>
      <c r="B390" s="213" t="s">
        <v>370</v>
      </c>
      <c r="C390" s="213" t="s">
        <v>146</v>
      </c>
      <c r="D390" s="214" t="s">
        <v>147</v>
      </c>
      <c r="E390" s="215">
        <f>E391+E392</f>
        <v>9562.5</v>
      </c>
      <c r="F390" s="215">
        <f>F391+F392</f>
        <v>6447.5</v>
      </c>
    </row>
    <row r="391" spans="1:6" ht="11.25">
      <c r="A391" s="213" t="s">
        <v>380</v>
      </c>
      <c r="B391" s="213" t="s">
        <v>370</v>
      </c>
      <c r="C391" s="213" t="s">
        <v>148</v>
      </c>
      <c r="D391" s="214" t="s">
        <v>149</v>
      </c>
      <c r="E391" s="215">
        <v>9549.3</v>
      </c>
      <c r="F391" s="215">
        <v>6434.3</v>
      </c>
    </row>
    <row r="392" spans="1:6" ht="11.25">
      <c r="A392" s="213" t="s">
        <v>380</v>
      </c>
      <c r="B392" s="213" t="s">
        <v>370</v>
      </c>
      <c r="C392" s="213" t="s">
        <v>382</v>
      </c>
      <c r="D392" s="214" t="s">
        <v>383</v>
      </c>
      <c r="E392" s="215">
        <v>13.2</v>
      </c>
      <c r="F392" s="215">
        <v>13.2</v>
      </c>
    </row>
    <row r="393" spans="1:6" ht="11.25">
      <c r="A393" s="210" t="s">
        <v>380</v>
      </c>
      <c r="B393" s="210" t="s">
        <v>371</v>
      </c>
      <c r="C393" s="210"/>
      <c r="D393" s="211" t="s">
        <v>372</v>
      </c>
      <c r="E393" s="212">
        <f>E394</f>
        <v>280</v>
      </c>
      <c r="F393" s="212">
        <f>F394</f>
        <v>250</v>
      </c>
    </row>
    <row r="394" spans="1:6" ht="22.5">
      <c r="A394" s="213" t="s">
        <v>380</v>
      </c>
      <c r="B394" s="213" t="s">
        <v>371</v>
      </c>
      <c r="C394" s="213" t="s">
        <v>146</v>
      </c>
      <c r="D394" s="214" t="s">
        <v>147</v>
      </c>
      <c r="E394" s="215">
        <f>E395+E396</f>
        <v>280</v>
      </c>
      <c r="F394" s="215">
        <f>F395+F396</f>
        <v>250</v>
      </c>
    </row>
    <row r="395" spans="1:6" ht="11.25">
      <c r="A395" s="213" t="s">
        <v>380</v>
      </c>
      <c r="B395" s="213" t="s">
        <v>371</v>
      </c>
      <c r="C395" s="213" t="s">
        <v>148</v>
      </c>
      <c r="D395" s="214" t="s">
        <v>149</v>
      </c>
      <c r="E395" s="215">
        <v>270</v>
      </c>
      <c r="F395" s="215">
        <v>240</v>
      </c>
    </row>
    <row r="396" spans="1:6" ht="11.25">
      <c r="A396" s="213" t="s">
        <v>380</v>
      </c>
      <c r="B396" s="213" t="s">
        <v>371</v>
      </c>
      <c r="C396" s="213" t="s">
        <v>382</v>
      </c>
      <c r="D396" s="214" t="s">
        <v>383</v>
      </c>
      <c r="E396" s="215">
        <v>10</v>
      </c>
      <c r="F396" s="215">
        <v>10</v>
      </c>
    </row>
    <row r="397" spans="1:6" s="268" customFormat="1" ht="22.5">
      <c r="A397" s="207" t="s">
        <v>380</v>
      </c>
      <c r="B397" s="207" t="s">
        <v>142</v>
      </c>
      <c r="C397" s="207"/>
      <c r="D397" s="208" t="s">
        <v>143</v>
      </c>
      <c r="E397" s="267">
        <f aca="true" t="shared" si="27" ref="E397:F399">E398</f>
        <v>53663.6</v>
      </c>
      <c r="F397" s="267">
        <f t="shared" si="27"/>
        <v>60266.2</v>
      </c>
    </row>
    <row r="398" spans="1:6" s="268" customFormat="1" ht="11.25">
      <c r="A398" s="210" t="s">
        <v>380</v>
      </c>
      <c r="B398" s="210" t="s">
        <v>144</v>
      </c>
      <c r="C398" s="210"/>
      <c r="D398" s="211" t="s">
        <v>145</v>
      </c>
      <c r="E398" s="269">
        <f t="shared" si="27"/>
        <v>53663.6</v>
      </c>
      <c r="F398" s="269">
        <f t="shared" si="27"/>
        <v>60266.2</v>
      </c>
    </row>
    <row r="399" spans="1:6" s="268" customFormat="1" ht="22.5">
      <c r="A399" s="235" t="s">
        <v>380</v>
      </c>
      <c r="B399" s="235" t="s">
        <v>144</v>
      </c>
      <c r="C399" s="235" t="s">
        <v>146</v>
      </c>
      <c r="D399" s="214" t="s">
        <v>147</v>
      </c>
      <c r="E399" s="258">
        <f t="shared" si="27"/>
        <v>53663.6</v>
      </c>
      <c r="F399" s="258">
        <f t="shared" si="27"/>
        <v>60266.2</v>
      </c>
    </row>
    <row r="400" spans="1:6" s="268" customFormat="1" ht="11.25">
      <c r="A400" s="235" t="s">
        <v>380</v>
      </c>
      <c r="B400" s="235" t="s">
        <v>144</v>
      </c>
      <c r="C400" s="235" t="s">
        <v>148</v>
      </c>
      <c r="D400" s="214" t="s">
        <v>152</v>
      </c>
      <c r="E400" s="270">
        <v>53663.6</v>
      </c>
      <c r="F400" s="215">
        <v>60266.2</v>
      </c>
    </row>
    <row r="401" spans="1:6" s="268" customFormat="1" ht="22.5">
      <c r="A401" s="207" t="s">
        <v>380</v>
      </c>
      <c r="B401" s="207" t="s">
        <v>384</v>
      </c>
      <c r="C401" s="207"/>
      <c r="D401" s="208" t="s">
        <v>385</v>
      </c>
      <c r="E401" s="271">
        <f>E402+E405+E408</f>
        <v>20853.6</v>
      </c>
      <c r="F401" s="271">
        <f>F402+F405+F408</f>
        <v>22005.5</v>
      </c>
    </row>
    <row r="402" spans="1:6" s="268" customFormat="1" ht="11.25">
      <c r="A402" s="210" t="s">
        <v>380</v>
      </c>
      <c r="B402" s="210" t="s">
        <v>386</v>
      </c>
      <c r="C402" s="210"/>
      <c r="D402" s="211" t="s">
        <v>145</v>
      </c>
      <c r="E402" s="272">
        <f>E403</f>
        <v>20432</v>
      </c>
      <c r="F402" s="272">
        <f>F403</f>
        <v>21583.9</v>
      </c>
    </row>
    <row r="403" spans="1:6" s="268" customFormat="1" ht="22.5">
      <c r="A403" s="213" t="s">
        <v>380</v>
      </c>
      <c r="B403" s="213" t="s">
        <v>386</v>
      </c>
      <c r="C403" s="213" t="s">
        <v>146</v>
      </c>
      <c r="D403" s="214" t="s">
        <v>147</v>
      </c>
      <c r="E403" s="258">
        <f>E404</f>
        <v>20432</v>
      </c>
      <c r="F403" s="258">
        <f>F404</f>
        <v>21583.9</v>
      </c>
    </row>
    <row r="404" spans="1:6" s="268" customFormat="1" ht="11.25">
      <c r="A404" s="213" t="s">
        <v>380</v>
      </c>
      <c r="B404" s="213" t="s">
        <v>386</v>
      </c>
      <c r="C404" s="213" t="s">
        <v>148</v>
      </c>
      <c r="D404" s="214" t="s">
        <v>152</v>
      </c>
      <c r="E404" s="273">
        <v>20432</v>
      </c>
      <c r="F404" s="215">
        <v>21583.9</v>
      </c>
    </row>
    <row r="405" spans="1:6" s="268" customFormat="1" ht="11.25">
      <c r="A405" s="210" t="s">
        <v>380</v>
      </c>
      <c r="B405" s="210" t="s">
        <v>387</v>
      </c>
      <c r="C405" s="210"/>
      <c r="D405" s="211" t="s">
        <v>151</v>
      </c>
      <c r="E405" s="272">
        <f>E406</f>
        <v>201.6</v>
      </c>
      <c r="F405" s="212">
        <v>201.6</v>
      </c>
    </row>
    <row r="406" spans="1:6" s="268" customFormat="1" ht="22.5">
      <c r="A406" s="213" t="s">
        <v>380</v>
      </c>
      <c r="B406" s="213" t="s">
        <v>387</v>
      </c>
      <c r="C406" s="213" t="s">
        <v>146</v>
      </c>
      <c r="D406" s="214" t="s">
        <v>147</v>
      </c>
      <c r="E406" s="258">
        <f>E407</f>
        <v>201.6</v>
      </c>
      <c r="F406" s="258">
        <f>F407</f>
        <v>201.6</v>
      </c>
    </row>
    <row r="407" spans="1:6" s="268" customFormat="1" ht="11.25">
      <c r="A407" s="213" t="s">
        <v>380</v>
      </c>
      <c r="B407" s="213" t="s">
        <v>387</v>
      </c>
      <c r="C407" s="213" t="s">
        <v>148</v>
      </c>
      <c r="D407" s="214" t="s">
        <v>152</v>
      </c>
      <c r="E407" s="273">
        <v>201.6</v>
      </c>
      <c r="F407" s="215">
        <v>201.6</v>
      </c>
    </row>
    <row r="408" spans="1:6" s="268" customFormat="1" ht="11.25">
      <c r="A408" s="210" t="s">
        <v>380</v>
      </c>
      <c r="B408" s="210" t="s">
        <v>388</v>
      </c>
      <c r="C408" s="210"/>
      <c r="D408" s="211" t="s">
        <v>389</v>
      </c>
      <c r="E408" s="272">
        <f>E409</f>
        <v>220</v>
      </c>
      <c r="F408" s="212">
        <v>220</v>
      </c>
    </row>
    <row r="409" spans="1:6" s="268" customFormat="1" ht="22.5">
      <c r="A409" s="213" t="s">
        <v>380</v>
      </c>
      <c r="B409" s="213" t="s">
        <v>388</v>
      </c>
      <c r="C409" s="213" t="s">
        <v>146</v>
      </c>
      <c r="D409" s="214" t="s">
        <v>147</v>
      </c>
      <c r="E409" s="258">
        <f>E410</f>
        <v>220</v>
      </c>
      <c r="F409" s="258">
        <f>F410</f>
        <v>220</v>
      </c>
    </row>
    <row r="410" spans="1:6" s="268" customFormat="1" ht="11.25">
      <c r="A410" s="213" t="s">
        <v>380</v>
      </c>
      <c r="B410" s="213" t="s">
        <v>388</v>
      </c>
      <c r="C410" s="213" t="s">
        <v>148</v>
      </c>
      <c r="D410" s="214" t="s">
        <v>152</v>
      </c>
      <c r="E410" s="273">
        <v>220</v>
      </c>
      <c r="F410" s="215">
        <v>220</v>
      </c>
    </row>
    <row r="411" spans="1:6" ht="33.75">
      <c r="A411" s="207" t="s">
        <v>380</v>
      </c>
      <c r="B411" s="207" t="s">
        <v>228</v>
      </c>
      <c r="C411" s="207"/>
      <c r="D411" s="208" t="s">
        <v>229</v>
      </c>
      <c r="E411" s="209">
        <f>E412</f>
        <v>541</v>
      </c>
      <c r="F411" s="209">
        <f>F412</f>
        <v>692</v>
      </c>
    </row>
    <row r="412" spans="1:6" ht="11.25">
      <c r="A412" s="210" t="s">
        <v>380</v>
      </c>
      <c r="B412" s="210" t="s">
        <v>236</v>
      </c>
      <c r="C412" s="210"/>
      <c r="D412" s="211" t="s">
        <v>237</v>
      </c>
      <c r="E412" s="212">
        <f>E413</f>
        <v>541</v>
      </c>
      <c r="F412" s="212">
        <f>F413</f>
        <v>692</v>
      </c>
    </row>
    <row r="413" spans="1:6" ht="22.5">
      <c r="A413" s="213" t="s">
        <v>380</v>
      </c>
      <c r="B413" s="213" t="s">
        <v>236</v>
      </c>
      <c r="C413" s="213" t="s">
        <v>146</v>
      </c>
      <c r="D413" s="214" t="s">
        <v>147</v>
      </c>
      <c r="E413" s="215">
        <f>E414+E415</f>
        <v>541</v>
      </c>
      <c r="F413" s="215">
        <f>F414+F415</f>
        <v>692</v>
      </c>
    </row>
    <row r="414" spans="1:6" ht="11.25">
      <c r="A414" s="213" t="s">
        <v>380</v>
      </c>
      <c r="B414" s="213" t="s">
        <v>236</v>
      </c>
      <c r="C414" s="213" t="s">
        <v>148</v>
      </c>
      <c r="D414" s="214" t="s">
        <v>152</v>
      </c>
      <c r="E414" s="215">
        <v>541</v>
      </c>
      <c r="F414" s="215">
        <v>622</v>
      </c>
    </row>
    <row r="415" spans="1:6" ht="11.25">
      <c r="A415" s="213" t="s">
        <v>380</v>
      </c>
      <c r="B415" s="213" t="s">
        <v>236</v>
      </c>
      <c r="C415" s="213" t="s">
        <v>382</v>
      </c>
      <c r="D415" s="228" t="s">
        <v>390</v>
      </c>
      <c r="E415" s="215">
        <v>0</v>
      </c>
      <c r="F415" s="215">
        <v>70</v>
      </c>
    </row>
    <row r="416" spans="1:6" ht="22.5">
      <c r="A416" s="207" t="s">
        <v>380</v>
      </c>
      <c r="B416" s="207" t="s">
        <v>373</v>
      </c>
      <c r="C416" s="207"/>
      <c r="D416" s="208" t="s">
        <v>374</v>
      </c>
      <c r="E416" s="209">
        <f aca="true" t="shared" si="28" ref="E416:F418">E417</f>
        <v>707</v>
      </c>
      <c r="F416" s="209">
        <f t="shared" si="28"/>
        <v>350</v>
      </c>
    </row>
    <row r="417" spans="1:6" ht="11.25">
      <c r="A417" s="210" t="s">
        <v>380</v>
      </c>
      <c r="B417" s="210" t="s">
        <v>375</v>
      </c>
      <c r="C417" s="210"/>
      <c r="D417" s="227" t="s">
        <v>376</v>
      </c>
      <c r="E417" s="212">
        <f t="shared" si="28"/>
        <v>707</v>
      </c>
      <c r="F417" s="212">
        <f t="shared" si="28"/>
        <v>350</v>
      </c>
    </row>
    <row r="418" spans="1:6" ht="22.5">
      <c r="A418" s="213" t="s">
        <v>380</v>
      </c>
      <c r="B418" s="213" t="s">
        <v>375</v>
      </c>
      <c r="C418" s="213" t="s">
        <v>146</v>
      </c>
      <c r="D418" s="228" t="s">
        <v>147</v>
      </c>
      <c r="E418" s="258">
        <f t="shared" si="28"/>
        <v>707</v>
      </c>
      <c r="F418" s="258">
        <f t="shared" si="28"/>
        <v>350</v>
      </c>
    </row>
    <row r="419" spans="1:6" ht="11.25">
      <c r="A419" s="213" t="s">
        <v>380</v>
      </c>
      <c r="B419" s="213" t="s">
        <v>375</v>
      </c>
      <c r="C419" s="213" t="s">
        <v>148</v>
      </c>
      <c r="D419" s="228" t="s">
        <v>149</v>
      </c>
      <c r="E419" s="215">
        <v>707</v>
      </c>
      <c r="F419" s="215">
        <v>350</v>
      </c>
    </row>
    <row r="420" spans="1:6" ht="11.25">
      <c r="A420" s="204" t="s">
        <v>391</v>
      </c>
      <c r="B420" s="204"/>
      <c r="C420" s="204"/>
      <c r="D420" s="205" t="s">
        <v>392</v>
      </c>
      <c r="E420" s="206">
        <f>E421+E430+E440</f>
        <v>21486.9</v>
      </c>
      <c r="F420" s="206">
        <f>F421+F430+F440</f>
        <v>21782.5</v>
      </c>
    </row>
    <row r="421" spans="1:6" s="219" customFormat="1" ht="22.5">
      <c r="A421" s="207" t="s">
        <v>391</v>
      </c>
      <c r="B421" s="207" t="s">
        <v>365</v>
      </c>
      <c r="C421" s="225"/>
      <c r="D421" s="208" t="s">
        <v>366</v>
      </c>
      <c r="E421" s="209">
        <f>E422+E427</f>
        <v>13746.5</v>
      </c>
      <c r="F421" s="209">
        <f>F422+F427</f>
        <v>14042.1</v>
      </c>
    </row>
    <row r="422" spans="1:6" s="219" customFormat="1" ht="15" customHeight="1">
      <c r="A422" s="210" t="s">
        <v>391</v>
      </c>
      <c r="B422" s="210" t="s">
        <v>393</v>
      </c>
      <c r="C422" s="210"/>
      <c r="D422" s="227" t="s">
        <v>394</v>
      </c>
      <c r="E422" s="212">
        <f>E423+E425</f>
        <v>13246.5</v>
      </c>
      <c r="F422" s="212">
        <f>F423+F425</f>
        <v>13542.1</v>
      </c>
    </row>
    <row r="423" spans="1:6" s="219" customFormat="1" ht="11.25">
      <c r="A423" s="213" t="s">
        <v>391</v>
      </c>
      <c r="B423" s="213" t="s">
        <v>393</v>
      </c>
      <c r="C423" s="213" t="s">
        <v>395</v>
      </c>
      <c r="D423" s="228" t="s">
        <v>396</v>
      </c>
      <c r="E423" s="258">
        <f>E424</f>
        <v>9297.5</v>
      </c>
      <c r="F423" s="258">
        <f>F424</f>
        <v>9593.1</v>
      </c>
    </row>
    <row r="424" spans="1:6" s="219" customFormat="1" ht="11.25">
      <c r="A424" s="213" t="s">
        <v>391</v>
      </c>
      <c r="B424" s="213" t="s">
        <v>393</v>
      </c>
      <c r="C424" s="213" t="s">
        <v>397</v>
      </c>
      <c r="D424" s="228" t="s">
        <v>398</v>
      </c>
      <c r="E424" s="215">
        <v>9297.5</v>
      </c>
      <c r="F424" s="215">
        <v>9593.1</v>
      </c>
    </row>
    <row r="425" spans="1:6" s="219" customFormat="1" ht="22.5">
      <c r="A425" s="213" t="s">
        <v>391</v>
      </c>
      <c r="B425" s="213" t="s">
        <v>393</v>
      </c>
      <c r="C425" s="213" t="s">
        <v>146</v>
      </c>
      <c r="D425" s="228" t="s">
        <v>147</v>
      </c>
      <c r="E425" s="258">
        <f>E426</f>
        <v>3949</v>
      </c>
      <c r="F425" s="258">
        <f>F426</f>
        <v>3949</v>
      </c>
    </row>
    <row r="426" spans="1:6" s="219" customFormat="1" ht="11.25">
      <c r="A426" s="213" t="s">
        <v>391</v>
      </c>
      <c r="B426" s="213" t="s">
        <v>393</v>
      </c>
      <c r="C426" s="213" t="s">
        <v>148</v>
      </c>
      <c r="D426" s="228" t="s">
        <v>149</v>
      </c>
      <c r="E426" s="215">
        <v>3949</v>
      </c>
      <c r="F426" s="215">
        <v>3949</v>
      </c>
    </row>
    <row r="427" spans="1:6" s="219" customFormat="1" ht="11.25">
      <c r="A427" s="210" t="s">
        <v>391</v>
      </c>
      <c r="B427" s="210" t="s">
        <v>371</v>
      </c>
      <c r="C427" s="210"/>
      <c r="D427" s="211" t="s">
        <v>372</v>
      </c>
      <c r="E427" s="212">
        <f>E428</f>
        <v>500</v>
      </c>
      <c r="F427" s="212">
        <f>F428</f>
        <v>500</v>
      </c>
    </row>
    <row r="428" spans="1:6" s="219" customFormat="1" ht="22.5">
      <c r="A428" s="213" t="s">
        <v>391</v>
      </c>
      <c r="B428" s="213" t="s">
        <v>371</v>
      </c>
      <c r="C428" s="216" t="s">
        <v>146</v>
      </c>
      <c r="D428" s="214" t="s">
        <v>147</v>
      </c>
      <c r="E428" s="258">
        <f>E429</f>
        <v>500</v>
      </c>
      <c r="F428" s="258">
        <f>F429</f>
        <v>500</v>
      </c>
    </row>
    <row r="429" spans="1:6" s="219" customFormat="1" ht="11.25">
      <c r="A429" s="213" t="s">
        <v>391</v>
      </c>
      <c r="B429" s="213" t="s">
        <v>371</v>
      </c>
      <c r="C429" s="216" t="s">
        <v>148</v>
      </c>
      <c r="D429" s="214" t="s">
        <v>149</v>
      </c>
      <c r="E429" s="215">
        <v>500</v>
      </c>
      <c r="F429" s="215">
        <v>500</v>
      </c>
    </row>
    <row r="430" spans="1:6" s="219" customFormat="1" ht="22.5">
      <c r="A430" s="271" t="s">
        <v>391</v>
      </c>
      <c r="B430" s="271" t="s">
        <v>399</v>
      </c>
      <c r="C430" s="271"/>
      <c r="D430" s="274" t="s">
        <v>400</v>
      </c>
      <c r="E430" s="275">
        <f>E431+E434+E437</f>
        <v>7650.4</v>
      </c>
      <c r="F430" s="275">
        <f>F431+F434+F437</f>
        <v>7650.4</v>
      </c>
    </row>
    <row r="431" spans="1:6" s="219" customFormat="1" ht="11.25">
      <c r="A431" s="272" t="s">
        <v>391</v>
      </c>
      <c r="B431" s="272" t="s">
        <v>401</v>
      </c>
      <c r="C431" s="272"/>
      <c r="D431" s="276" t="s">
        <v>145</v>
      </c>
      <c r="E431" s="212">
        <f>E432</f>
        <v>6662.2</v>
      </c>
      <c r="F431" s="212">
        <f>F432</f>
        <v>6662.2</v>
      </c>
    </row>
    <row r="432" spans="1:6" s="219" customFormat="1" ht="22.5">
      <c r="A432" s="273" t="s">
        <v>391</v>
      </c>
      <c r="B432" s="273" t="s">
        <v>401</v>
      </c>
      <c r="C432" s="273" t="s">
        <v>146</v>
      </c>
      <c r="D432" s="277" t="s">
        <v>147</v>
      </c>
      <c r="E432" s="258">
        <f>E433</f>
        <v>6662.2</v>
      </c>
      <c r="F432" s="258">
        <f>F433</f>
        <v>6662.2</v>
      </c>
    </row>
    <row r="433" spans="1:6" s="219" customFormat="1" ht="11.25">
      <c r="A433" s="273" t="s">
        <v>391</v>
      </c>
      <c r="B433" s="273" t="s">
        <v>401</v>
      </c>
      <c r="C433" s="273" t="s">
        <v>148</v>
      </c>
      <c r="D433" s="277" t="s">
        <v>152</v>
      </c>
      <c r="E433" s="273">
        <v>6662.2</v>
      </c>
      <c r="F433" s="278">
        <v>6662.2</v>
      </c>
    </row>
    <row r="434" spans="1:6" s="219" customFormat="1" ht="11.25">
      <c r="A434" s="272" t="s">
        <v>391</v>
      </c>
      <c r="B434" s="272" t="s">
        <v>402</v>
      </c>
      <c r="C434" s="272"/>
      <c r="D434" s="276" t="s">
        <v>151</v>
      </c>
      <c r="E434" s="212">
        <f>E435</f>
        <v>198.2</v>
      </c>
      <c r="F434" s="212">
        <f>F435</f>
        <v>198.2</v>
      </c>
    </row>
    <row r="435" spans="1:6" s="219" customFormat="1" ht="22.5">
      <c r="A435" s="273" t="s">
        <v>391</v>
      </c>
      <c r="B435" s="273" t="s">
        <v>402</v>
      </c>
      <c r="C435" s="273" t="s">
        <v>146</v>
      </c>
      <c r="D435" s="277" t="s">
        <v>147</v>
      </c>
      <c r="E435" s="258">
        <f>E436</f>
        <v>198.2</v>
      </c>
      <c r="F435" s="258">
        <f>F436</f>
        <v>198.2</v>
      </c>
    </row>
    <row r="436" spans="1:6" s="219" customFormat="1" ht="11.25">
      <c r="A436" s="273" t="s">
        <v>391</v>
      </c>
      <c r="B436" s="273" t="s">
        <v>402</v>
      </c>
      <c r="C436" s="273" t="s">
        <v>148</v>
      </c>
      <c r="D436" s="277" t="s">
        <v>152</v>
      </c>
      <c r="E436" s="273">
        <v>198.2</v>
      </c>
      <c r="F436" s="278">
        <v>198.2</v>
      </c>
    </row>
    <row r="437" spans="1:6" s="219" customFormat="1" ht="11.25">
      <c r="A437" s="272" t="s">
        <v>391</v>
      </c>
      <c r="B437" s="272" t="s">
        <v>403</v>
      </c>
      <c r="C437" s="272"/>
      <c r="D437" s="276" t="s">
        <v>404</v>
      </c>
      <c r="E437" s="212">
        <f>E438</f>
        <v>790</v>
      </c>
      <c r="F437" s="212">
        <f>F438</f>
        <v>790</v>
      </c>
    </row>
    <row r="438" spans="1:6" s="219" customFormat="1" ht="22.5">
      <c r="A438" s="273" t="s">
        <v>391</v>
      </c>
      <c r="B438" s="273" t="s">
        <v>403</v>
      </c>
      <c r="C438" s="273" t="s">
        <v>146</v>
      </c>
      <c r="D438" s="277" t="s">
        <v>147</v>
      </c>
      <c r="E438" s="258">
        <f>E439</f>
        <v>790</v>
      </c>
      <c r="F438" s="258">
        <f>F439</f>
        <v>790</v>
      </c>
    </row>
    <row r="439" spans="1:6" s="219" customFormat="1" ht="11.25">
      <c r="A439" s="273" t="s">
        <v>391</v>
      </c>
      <c r="B439" s="273" t="s">
        <v>403</v>
      </c>
      <c r="C439" s="273" t="s">
        <v>148</v>
      </c>
      <c r="D439" s="277" t="s">
        <v>152</v>
      </c>
      <c r="E439" s="273">
        <v>790</v>
      </c>
      <c r="F439" s="278">
        <v>790</v>
      </c>
    </row>
    <row r="440" spans="1:6" s="219" customFormat="1" ht="22.5">
      <c r="A440" s="271" t="s">
        <v>391</v>
      </c>
      <c r="B440" s="271" t="s">
        <v>405</v>
      </c>
      <c r="C440" s="271"/>
      <c r="D440" s="274" t="s">
        <v>406</v>
      </c>
      <c r="E440" s="275">
        <f aca="true" t="shared" si="29" ref="E440:F442">E441</f>
        <v>90</v>
      </c>
      <c r="F440" s="275">
        <f t="shared" si="29"/>
        <v>90</v>
      </c>
    </row>
    <row r="441" spans="1:6" s="219" customFormat="1" ht="11.25">
      <c r="A441" s="272" t="s">
        <v>391</v>
      </c>
      <c r="B441" s="272" t="s">
        <v>375</v>
      </c>
      <c r="C441" s="272"/>
      <c r="D441" s="276" t="s">
        <v>376</v>
      </c>
      <c r="E441" s="212">
        <f t="shared" si="29"/>
        <v>90</v>
      </c>
      <c r="F441" s="212">
        <f t="shared" si="29"/>
        <v>90</v>
      </c>
    </row>
    <row r="442" spans="1:6" s="219" customFormat="1" ht="22.5">
      <c r="A442" s="273" t="s">
        <v>391</v>
      </c>
      <c r="B442" s="273" t="s">
        <v>375</v>
      </c>
      <c r="C442" s="273" t="s">
        <v>146</v>
      </c>
      <c r="D442" s="277" t="s">
        <v>147</v>
      </c>
      <c r="E442" s="258">
        <f t="shared" si="29"/>
        <v>90</v>
      </c>
      <c r="F442" s="258">
        <f t="shared" si="29"/>
        <v>90</v>
      </c>
    </row>
    <row r="443" spans="1:6" s="219" customFormat="1" ht="11.25">
      <c r="A443" s="273" t="s">
        <v>391</v>
      </c>
      <c r="B443" s="273" t="s">
        <v>375</v>
      </c>
      <c r="C443" s="273" t="s">
        <v>148</v>
      </c>
      <c r="D443" s="277" t="s">
        <v>152</v>
      </c>
      <c r="E443" s="273">
        <v>90</v>
      </c>
      <c r="F443" s="278">
        <v>90</v>
      </c>
    </row>
    <row r="444" spans="1:6" ht="11.25">
      <c r="A444" s="204" t="s">
        <v>407</v>
      </c>
      <c r="B444" s="204"/>
      <c r="C444" s="204"/>
      <c r="D444" s="205" t="s">
        <v>408</v>
      </c>
      <c r="E444" s="206">
        <f>E445</f>
        <v>23902.1</v>
      </c>
      <c r="F444" s="206">
        <f>F445</f>
        <v>22932.1</v>
      </c>
    </row>
    <row r="445" spans="1:6" ht="22.5">
      <c r="A445" s="207" t="s">
        <v>407</v>
      </c>
      <c r="B445" s="207" t="s">
        <v>365</v>
      </c>
      <c r="C445" s="207"/>
      <c r="D445" s="237" t="s">
        <v>366</v>
      </c>
      <c r="E445" s="209">
        <f>E446+E455+E460</f>
        <v>23902.1</v>
      </c>
      <c r="F445" s="209">
        <f>F446+F455+F460</f>
        <v>22932.1</v>
      </c>
    </row>
    <row r="446" spans="1:6" ht="11.25">
      <c r="A446" s="210" t="s">
        <v>407</v>
      </c>
      <c r="B446" s="210" t="s">
        <v>369</v>
      </c>
      <c r="C446" s="210"/>
      <c r="D446" s="234" t="s">
        <v>145</v>
      </c>
      <c r="E446" s="212">
        <f>E447+E449+E451+E453</f>
        <v>22113.1</v>
      </c>
      <c r="F446" s="212">
        <f>F447+F449+F451+F453</f>
        <v>22113.1</v>
      </c>
    </row>
    <row r="447" spans="1:6" ht="33.75">
      <c r="A447" s="213" t="s">
        <v>407</v>
      </c>
      <c r="B447" s="213" t="s">
        <v>369</v>
      </c>
      <c r="C447" s="213" t="s">
        <v>79</v>
      </c>
      <c r="D447" s="236" t="s">
        <v>409</v>
      </c>
      <c r="E447" s="258">
        <f>E448</f>
        <v>4098.2</v>
      </c>
      <c r="F447" s="258">
        <f>F448</f>
        <v>4098.2</v>
      </c>
    </row>
    <row r="448" spans="1:6" ht="11.25">
      <c r="A448" s="213" t="s">
        <v>407</v>
      </c>
      <c r="B448" s="213" t="s">
        <v>369</v>
      </c>
      <c r="C448" s="213" t="s">
        <v>232</v>
      </c>
      <c r="D448" s="236" t="s">
        <v>233</v>
      </c>
      <c r="E448" s="215">
        <v>4098.2</v>
      </c>
      <c r="F448" s="215">
        <v>4098.2</v>
      </c>
    </row>
    <row r="449" spans="1:6" ht="11.25">
      <c r="A449" s="213" t="s">
        <v>407</v>
      </c>
      <c r="B449" s="213" t="s">
        <v>369</v>
      </c>
      <c r="C449" s="213" t="s">
        <v>90</v>
      </c>
      <c r="D449" s="236" t="s">
        <v>91</v>
      </c>
      <c r="E449" s="258">
        <f>E450</f>
        <v>955.3</v>
      </c>
      <c r="F449" s="258">
        <f>F450</f>
        <v>955.3</v>
      </c>
    </row>
    <row r="450" spans="1:6" ht="11.25">
      <c r="A450" s="213" t="s">
        <v>407</v>
      </c>
      <c r="B450" s="213" t="s">
        <v>369</v>
      </c>
      <c r="C450" s="213" t="s">
        <v>92</v>
      </c>
      <c r="D450" s="236" t="s">
        <v>410</v>
      </c>
      <c r="E450" s="215">
        <v>955.3</v>
      </c>
      <c r="F450" s="215">
        <v>955.3</v>
      </c>
    </row>
    <row r="451" spans="1:6" ht="22.5">
      <c r="A451" s="213" t="s">
        <v>407</v>
      </c>
      <c r="B451" s="213" t="s">
        <v>369</v>
      </c>
      <c r="C451" s="213" t="s">
        <v>146</v>
      </c>
      <c r="D451" s="236" t="s">
        <v>147</v>
      </c>
      <c r="E451" s="258">
        <f>E452</f>
        <v>17055.3</v>
      </c>
      <c r="F451" s="258">
        <f>F452</f>
        <v>17055.3</v>
      </c>
    </row>
    <row r="452" spans="1:6" ht="11.25">
      <c r="A452" s="213" t="s">
        <v>407</v>
      </c>
      <c r="B452" s="213" t="s">
        <v>369</v>
      </c>
      <c r="C452" s="213" t="s">
        <v>148</v>
      </c>
      <c r="D452" s="236" t="s">
        <v>149</v>
      </c>
      <c r="E452" s="215">
        <v>17055.3</v>
      </c>
      <c r="F452" s="215">
        <v>17055.3</v>
      </c>
    </row>
    <row r="453" spans="1:6" ht="11.25">
      <c r="A453" s="213" t="s">
        <v>407</v>
      </c>
      <c r="B453" s="213" t="s">
        <v>369</v>
      </c>
      <c r="C453" s="213" t="s">
        <v>94</v>
      </c>
      <c r="D453" s="236" t="s">
        <v>95</v>
      </c>
      <c r="E453" s="258">
        <f>E454</f>
        <v>4.3</v>
      </c>
      <c r="F453" s="258">
        <f>F454</f>
        <v>4.3</v>
      </c>
    </row>
    <row r="454" spans="1:6" ht="11.25">
      <c r="A454" s="213" t="s">
        <v>407</v>
      </c>
      <c r="B454" s="213" t="s">
        <v>369</v>
      </c>
      <c r="C454" s="213" t="s">
        <v>96</v>
      </c>
      <c r="D454" s="236" t="s">
        <v>97</v>
      </c>
      <c r="E454" s="215">
        <v>4.3</v>
      </c>
      <c r="F454" s="215">
        <v>4.3</v>
      </c>
    </row>
    <row r="455" spans="1:6" ht="11.25">
      <c r="A455" s="210" t="s">
        <v>407</v>
      </c>
      <c r="B455" s="210" t="s">
        <v>370</v>
      </c>
      <c r="C455" s="210"/>
      <c r="D455" s="234" t="s">
        <v>151</v>
      </c>
      <c r="E455" s="212">
        <f>E456+E458</f>
        <v>1023</v>
      </c>
      <c r="F455" s="212">
        <f>F456+F458</f>
        <v>23</v>
      </c>
    </row>
    <row r="456" spans="1:6" ht="22.5">
      <c r="A456" s="213" t="s">
        <v>407</v>
      </c>
      <c r="B456" s="213" t="s">
        <v>370</v>
      </c>
      <c r="C456" s="213" t="s">
        <v>146</v>
      </c>
      <c r="D456" s="236" t="s">
        <v>147</v>
      </c>
      <c r="E456" s="258">
        <f>E457</f>
        <v>1006.5</v>
      </c>
      <c r="F456" s="258">
        <f>F457</f>
        <v>6.5</v>
      </c>
    </row>
    <row r="457" spans="1:6" ht="11.25">
      <c r="A457" s="213" t="s">
        <v>407</v>
      </c>
      <c r="B457" s="213" t="s">
        <v>370</v>
      </c>
      <c r="C457" s="213" t="s">
        <v>148</v>
      </c>
      <c r="D457" s="236" t="s">
        <v>149</v>
      </c>
      <c r="E457" s="215">
        <v>1006.5</v>
      </c>
      <c r="F457" s="215">
        <v>6.5</v>
      </c>
    </row>
    <row r="458" spans="1:6" ht="11.25">
      <c r="A458" s="213" t="s">
        <v>407</v>
      </c>
      <c r="B458" s="213" t="s">
        <v>370</v>
      </c>
      <c r="C458" s="213" t="s">
        <v>94</v>
      </c>
      <c r="D458" s="236" t="s">
        <v>95</v>
      </c>
      <c r="E458" s="258">
        <f>E459</f>
        <v>16.5</v>
      </c>
      <c r="F458" s="258">
        <f>F459</f>
        <v>16.5</v>
      </c>
    </row>
    <row r="459" spans="1:6" ht="11.25">
      <c r="A459" s="213" t="s">
        <v>407</v>
      </c>
      <c r="B459" s="213" t="s">
        <v>370</v>
      </c>
      <c r="C459" s="213" t="s">
        <v>98</v>
      </c>
      <c r="D459" s="236" t="s">
        <v>99</v>
      </c>
      <c r="E459" s="215">
        <v>16.5</v>
      </c>
      <c r="F459" s="215">
        <v>16.5</v>
      </c>
    </row>
    <row r="460" spans="1:6" ht="11.25">
      <c r="A460" s="210" t="s">
        <v>407</v>
      </c>
      <c r="B460" s="210" t="s">
        <v>371</v>
      </c>
      <c r="C460" s="210"/>
      <c r="D460" s="234" t="s">
        <v>372</v>
      </c>
      <c r="E460" s="212">
        <f>E461+E463</f>
        <v>766</v>
      </c>
      <c r="F460" s="212">
        <f>F461+F463</f>
        <v>796</v>
      </c>
    </row>
    <row r="461" spans="1:6" ht="22.5">
      <c r="A461" s="213" t="s">
        <v>407</v>
      </c>
      <c r="B461" s="213" t="s">
        <v>371</v>
      </c>
      <c r="C461" s="213" t="s">
        <v>146</v>
      </c>
      <c r="D461" s="236" t="s">
        <v>147</v>
      </c>
      <c r="E461" s="258">
        <f>E462</f>
        <v>27</v>
      </c>
      <c r="F461" s="258">
        <f>F462</f>
        <v>27</v>
      </c>
    </row>
    <row r="462" spans="1:6" ht="11.25">
      <c r="A462" s="213" t="s">
        <v>407</v>
      </c>
      <c r="B462" s="213" t="s">
        <v>371</v>
      </c>
      <c r="C462" s="213" t="s">
        <v>148</v>
      </c>
      <c r="D462" s="236" t="s">
        <v>149</v>
      </c>
      <c r="E462" s="215">
        <v>27</v>
      </c>
      <c r="F462" s="215">
        <v>27</v>
      </c>
    </row>
    <row r="463" spans="1:6" ht="11.25">
      <c r="A463" s="213" t="s">
        <v>407</v>
      </c>
      <c r="B463" s="213" t="s">
        <v>371</v>
      </c>
      <c r="C463" s="213" t="s">
        <v>94</v>
      </c>
      <c r="D463" s="236" t="s">
        <v>95</v>
      </c>
      <c r="E463" s="258">
        <f>E464</f>
        <v>739</v>
      </c>
      <c r="F463" s="258">
        <f>F464</f>
        <v>769</v>
      </c>
    </row>
    <row r="464" spans="1:6" ht="11.25">
      <c r="A464" s="213" t="s">
        <v>407</v>
      </c>
      <c r="B464" s="213" t="s">
        <v>371</v>
      </c>
      <c r="C464" s="213" t="s">
        <v>98</v>
      </c>
      <c r="D464" s="236" t="s">
        <v>99</v>
      </c>
      <c r="E464" s="215">
        <v>739</v>
      </c>
      <c r="F464" s="215">
        <v>769</v>
      </c>
    </row>
    <row r="465" spans="1:6" ht="11.25">
      <c r="A465" s="239" t="s">
        <v>411</v>
      </c>
      <c r="B465" s="239"/>
      <c r="C465" s="239"/>
      <c r="D465" s="240" t="s">
        <v>412</v>
      </c>
      <c r="E465" s="241">
        <f>E466</f>
        <v>122030.6</v>
      </c>
      <c r="F465" s="241">
        <f>F466</f>
        <v>147821.6</v>
      </c>
    </row>
    <row r="466" spans="1:6" ht="11.25">
      <c r="A466" s="279" t="s">
        <v>413</v>
      </c>
      <c r="B466" s="279"/>
      <c r="C466" s="279"/>
      <c r="D466" s="280" t="s">
        <v>414</v>
      </c>
      <c r="E466" s="206">
        <f>E467+E477+E481</f>
        <v>122030.6</v>
      </c>
      <c r="F466" s="206">
        <f>F467+F477+F481</f>
        <v>147821.6</v>
      </c>
    </row>
    <row r="467" spans="1:6" s="219" customFormat="1" ht="22.5">
      <c r="A467" s="271" t="s">
        <v>413</v>
      </c>
      <c r="B467" s="271" t="s">
        <v>142</v>
      </c>
      <c r="C467" s="271"/>
      <c r="D467" s="274" t="s">
        <v>143</v>
      </c>
      <c r="E467" s="209">
        <f>E468+E471+E474</f>
        <v>121632.1</v>
      </c>
      <c r="F467" s="209">
        <f>F468+F471+F474</f>
        <v>147650.6</v>
      </c>
    </row>
    <row r="468" spans="1:6" s="219" customFormat="1" ht="11.25">
      <c r="A468" s="272" t="s">
        <v>413</v>
      </c>
      <c r="B468" s="272" t="s">
        <v>144</v>
      </c>
      <c r="C468" s="272"/>
      <c r="D468" s="276" t="s">
        <v>145</v>
      </c>
      <c r="E468" s="212">
        <f>E469</f>
        <v>117115.1</v>
      </c>
      <c r="F468" s="212">
        <f>F469</f>
        <v>143133.6</v>
      </c>
    </row>
    <row r="469" spans="1:6" s="219" customFormat="1" ht="22.5">
      <c r="A469" s="273" t="s">
        <v>413</v>
      </c>
      <c r="B469" s="273" t="s">
        <v>144</v>
      </c>
      <c r="C469" s="273" t="s">
        <v>146</v>
      </c>
      <c r="D469" s="277" t="s">
        <v>147</v>
      </c>
      <c r="E469" s="258">
        <f>E470</f>
        <v>117115.1</v>
      </c>
      <c r="F469" s="258">
        <f>F470</f>
        <v>143133.6</v>
      </c>
    </row>
    <row r="470" spans="1:6" s="219" customFormat="1" ht="11.25">
      <c r="A470" s="273" t="s">
        <v>413</v>
      </c>
      <c r="B470" s="273" t="s">
        <v>144</v>
      </c>
      <c r="C470" s="273" t="s">
        <v>148</v>
      </c>
      <c r="D470" s="277" t="s">
        <v>152</v>
      </c>
      <c r="E470" s="215">
        <v>117115.1</v>
      </c>
      <c r="F470" s="215">
        <v>143133.6</v>
      </c>
    </row>
    <row r="471" spans="1:6" s="219" customFormat="1" ht="11.25">
      <c r="A471" s="272" t="s">
        <v>413</v>
      </c>
      <c r="B471" s="272" t="s">
        <v>150</v>
      </c>
      <c r="C471" s="272"/>
      <c r="D471" s="276" t="s">
        <v>151</v>
      </c>
      <c r="E471" s="212">
        <f>E472</f>
        <v>3293.1</v>
      </c>
      <c r="F471" s="212">
        <f>F472</f>
        <v>3293.1</v>
      </c>
    </row>
    <row r="472" spans="1:6" s="219" customFormat="1" ht="22.5">
      <c r="A472" s="273" t="s">
        <v>413</v>
      </c>
      <c r="B472" s="273" t="s">
        <v>150</v>
      </c>
      <c r="C472" s="273" t="s">
        <v>146</v>
      </c>
      <c r="D472" s="277" t="s">
        <v>147</v>
      </c>
      <c r="E472" s="258">
        <f>E473</f>
        <v>3293.1</v>
      </c>
      <c r="F472" s="258">
        <f>F473</f>
        <v>3293.1</v>
      </c>
    </row>
    <row r="473" spans="1:6" s="219" customFormat="1" ht="11.25">
      <c r="A473" s="273" t="s">
        <v>415</v>
      </c>
      <c r="B473" s="273" t="s">
        <v>150</v>
      </c>
      <c r="C473" s="273" t="s">
        <v>148</v>
      </c>
      <c r="D473" s="277" t="s">
        <v>152</v>
      </c>
      <c r="E473" s="215">
        <v>3293.1</v>
      </c>
      <c r="F473" s="215">
        <v>3293.1</v>
      </c>
    </row>
    <row r="474" spans="1:6" s="219" customFormat="1" ht="11.25">
      <c r="A474" s="272" t="s">
        <v>413</v>
      </c>
      <c r="B474" s="272" t="s">
        <v>416</v>
      </c>
      <c r="C474" s="272"/>
      <c r="D474" s="276" t="s">
        <v>417</v>
      </c>
      <c r="E474" s="212">
        <f>E475</f>
        <v>1223.9</v>
      </c>
      <c r="F474" s="212">
        <f>F475</f>
        <v>1223.9</v>
      </c>
    </row>
    <row r="475" spans="1:6" s="219" customFormat="1" ht="22.5">
      <c r="A475" s="273" t="s">
        <v>413</v>
      </c>
      <c r="B475" s="273" t="s">
        <v>416</v>
      </c>
      <c r="C475" s="273" t="s">
        <v>146</v>
      </c>
      <c r="D475" s="277" t="s">
        <v>147</v>
      </c>
      <c r="E475" s="258">
        <f>E476</f>
        <v>1223.9</v>
      </c>
      <c r="F475" s="258">
        <f>F476</f>
        <v>1223.9</v>
      </c>
    </row>
    <row r="476" spans="1:6" s="219" customFormat="1" ht="11.25">
      <c r="A476" s="273" t="s">
        <v>413</v>
      </c>
      <c r="B476" s="273" t="s">
        <v>418</v>
      </c>
      <c r="C476" s="273" t="s">
        <v>148</v>
      </c>
      <c r="D476" s="277" t="s">
        <v>152</v>
      </c>
      <c r="E476" s="215">
        <v>1223.9</v>
      </c>
      <c r="F476" s="215">
        <v>1223.9</v>
      </c>
    </row>
    <row r="477" spans="1:6" s="219" customFormat="1" ht="33.75">
      <c r="A477" s="207" t="s">
        <v>413</v>
      </c>
      <c r="B477" s="207" t="s">
        <v>228</v>
      </c>
      <c r="C477" s="207"/>
      <c r="D477" s="208" t="s">
        <v>229</v>
      </c>
      <c r="E477" s="209">
        <f aca="true" t="shared" si="30" ref="E477:F479">E478</f>
        <v>227.5</v>
      </c>
      <c r="F477" s="209">
        <f t="shared" si="30"/>
        <v>0</v>
      </c>
    </row>
    <row r="478" spans="1:6" s="219" customFormat="1" ht="11.25">
      <c r="A478" s="210" t="s">
        <v>413</v>
      </c>
      <c r="B478" s="210" t="s">
        <v>236</v>
      </c>
      <c r="C478" s="210"/>
      <c r="D478" s="211" t="s">
        <v>237</v>
      </c>
      <c r="E478" s="212">
        <f t="shared" si="30"/>
        <v>227.5</v>
      </c>
      <c r="F478" s="212">
        <f t="shared" si="30"/>
        <v>0</v>
      </c>
    </row>
    <row r="479" spans="1:6" s="219" customFormat="1" ht="22.5">
      <c r="A479" s="213" t="s">
        <v>413</v>
      </c>
      <c r="B479" s="213" t="s">
        <v>236</v>
      </c>
      <c r="C479" s="213" t="s">
        <v>146</v>
      </c>
      <c r="D479" s="214" t="s">
        <v>147</v>
      </c>
      <c r="E479" s="258">
        <f t="shared" si="30"/>
        <v>227.5</v>
      </c>
      <c r="F479" s="258">
        <f t="shared" si="30"/>
        <v>0</v>
      </c>
    </row>
    <row r="480" spans="1:6" s="219" customFormat="1" ht="11.25">
      <c r="A480" s="213" t="s">
        <v>413</v>
      </c>
      <c r="B480" s="213" t="s">
        <v>236</v>
      </c>
      <c r="C480" s="213" t="s">
        <v>148</v>
      </c>
      <c r="D480" s="214" t="s">
        <v>152</v>
      </c>
      <c r="E480" s="215">
        <v>227.5</v>
      </c>
      <c r="F480" s="215">
        <v>0</v>
      </c>
    </row>
    <row r="481" spans="1:6" s="219" customFormat="1" ht="22.5">
      <c r="A481" s="207" t="s">
        <v>413</v>
      </c>
      <c r="B481" s="207" t="s">
        <v>373</v>
      </c>
      <c r="C481" s="207"/>
      <c r="D481" s="237" t="s">
        <v>374</v>
      </c>
      <c r="E481" s="209">
        <f aca="true" t="shared" si="31" ref="E481:F483">E482</f>
        <v>171</v>
      </c>
      <c r="F481" s="209">
        <f t="shared" si="31"/>
        <v>171</v>
      </c>
    </row>
    <row r="482" spans="1:6" s="219" customFormat="1" ht="11.25">
      <c r="A482" s="233" t="s">
        <v>413</v>
      </c>
      <c r="B482" s="233" t="s">
        <v>375</v>
      </c>
      <c r="C482" s="233"/>
      <c r="D482" s="211" t="s">
        <v>376</v>
      </c>
      <c r="E482" s="212">
        <f t="shared" si="31"/>
        <v>171</v>
      </c>
      <c r="F482" s="212">
        <f t="shared" si="31"/>
        <v>171</v>
      </c>
    </row>
    <row r="483" spans="1:6" s="219" customFormat="1" ht="22.5">
      <c r="A483" s="235" t="s">
        <v>413</v>
      </c>
      <c r="B483" s="235" t="s">
        <v>375</v>
      </c>
      <c r="C483" s="235" t="s">
        <v>146</v>
      </c>
      <c r="D483" s="214" t="s">
        <v>147</v>
      </c>
      <c r="E483" s="258">
        <f t="shared" si="31"/>
        <v>171</v>
      </c>
      <c r="F483" s="258">
        <f t="shared" si="31"/>
        <v>171</v>
      </c>
    </row>
    <row r="484" spans="1:6" s="219" customFormat="1" ht="11.25">
      <c r="A484" s="235" t="s">
        <v>413</v>
      </c>
      <c r="B484" s="235" t="s">
        <v>375</v>
      </c>
      <c r="C484" s="235" t="s">
        <v>148</v>
      </c>
      <c r="D484" s="214" t="s">
        <v>152</v>
      </c>
      <c r="E484" s="215">
        <v>171</v>
      </c>
      <c r="F484" s="215">
        <v>171</v>
      </c>
    </row>
    <row r="485" spans="1:6" s="257" customFormat="1" ht="10.5">
      <c r="A485" s="239" t="s">
        <v>419</v>
      </c>
      <c r="B485" s="239"/>
      <c r="C485" s="239"/>
      <c r="D485" s="240" t="s">
        <v>420</v>
      </c>
      <c r="E485" s="241">
        <f>E486+E491+E521+E533</f>
        <v>154755.9</v>
      </c>
      <c r="F485" s="241">
        <f>F486+F491+F521+F533</f>
        <v>157299.8</v>
      </c>
    </row>
    <row r="486" spans="1:6" s="257" customFormat="1" ht="10.5">
      <c r="A486" s="204" t="s">
        <v>421</v>
      </c>
      <c r="B486" s="204"/>
      <c r="C486" s="204"/>
      <c r="D486" s="243" t="s">
        <v>422</v>
      </c>
      <c r="E486" s="206">
        <f aca="true" t="shared" si="32" ref="E486:F489">E487</f>
        <v>230</v>
      </c>
      <c r="F486" s="206">
        <f t="shared" si="32"/>
        <v>230</v>
      </c>
    </row>
    <row r="487" spans="1:6" s="257" customFormat="1" ht="22.5">
      <c r="A487" s="207" t="s">
        <v>421</v>
      </c>
      <c r="B487" s="207" t="s">
        <v>126</v>
      </c>
      <c r="C487" s="207"/>
      <c r="D487" s="208" t="s">
        <v>127</v>
      </c>
      <c r="E487" s="209">
        <f t="shared" si="32"/>
        <v>230</v>
      </c>
      <c r="F487" s="209">
        <f t="shared" si="32"/>
        <v>230</v>
      </c>
    </row>
    <row r="488" spans="1:6" s="257" customFormat="1" ht="22.5">
      <c r="A488" s="210" t="s">
        <v>421</v>
      </c>
      <c r="B488" s="210" t="s">
        <v>423</v>
      </c>
      <c r="C488" s="210"/>
      <c r="D488" s="211" t="s">
        <v>495</v>
      </c>
      <c r="E488" s="212">
        <f t="shared" si="32"/>
        <v>230</v>
      </c>
      <c r="F488" s="212">
        <f t="shared" si="32"/>
        <v>230</v>
      </c>
    </row>
    <row r="489" spans="1:6" s="257" customFormat="1" ht="11.25">
      <c r="A489" s="213" t="s">
        <v>421</v>
      </c>
      <c r="B489" s="213" t="s">
        <v>423</v>
      </c>
      <c r="C489" s="213" t="s">
        <v>395</v>
      </c>
      <c r="D489" s="214" t="s">
        <v>425</v>
      </c>
      <c r="E489" s="258">
        <f t="shared" si="32"/>
        <v>230</v>
      </c>
      <c r="F489" s="258">
        <f t="shared" si="32"/>
        <v>230</v>
      </c>
    </row>
    <row r="490" spans="1:6" s="281" customFormat="1" ht="11.25">
      <c r="A490" s="213" t="s">
        <v>421</v>
      </c>
      <c r="B490" s="213" t="s">
        <v>423</v>
      </c>
      <c r="C490" s="213" t="s">
        <v>426</v>
      </c>
      <c r="D490" s="214" t="s">
        <v>427</v>
      </c>
      <c r="E490" s="218">
        <f>3230-3000</f>
        <v>230</v>
      </c>
      <c r="F490" s="218">
        <f>3230-3000</f>
        <v>230</v>
      </c>
    </row>
    <row r="491" spans="1:6" s="257" customFormat="1" ht="10.5">
      <c r="A491" s="204" t="s">
        <v>428</v>
      </c>
      <c r="B491" s="204"/>
      <c r="C491" s="204"/>
      <c r="D491" s="282" t="s">
        <v>429</v>
      </c>
      <c r="E491" s="206">
        <f>E492+E498+E505+E509+E513+E517</f>
        <v>115354.2</v>
      </c>
      <c r="F491" s="206">
        <f>F492+F498+F505+F509+F513+F517</f>
        <v>115354.2</v>
      </c>
    </row>
    <row r="492" spans="1:6" s="257" customFormat="1" ht="22.5">
      <c r="A492" s="207" t="s">
        <v>428</v>
      </c>
      <c r="B492" s="207" t="s">
        <v>365</v>
      </c>
      <c r="C492" s="207"/>
      <c r="D492" s="208" t="s">
        <v>366</v>
      </c>
      <c r="E492" s="209">
        <f>E493</f>
        <v>3540.6000000000004</v>
      </c>
      <c r="F492" s="209">
        <f>F493</f>
        <v>3540.6000000000004</v>
      </c>
    </row>
    <row r="493" spans="1:6" s="257" customFormat="1" ht="11.25">
      <c r="A493" s="210" t="s">
        <v>428</v>
      </c>
      <c r="B493" s="210" t="s">
        <v>430</v>
      </c>
      <c r="C493" s="210"/>
      <c r="D493" s="211" t="s">
        <v>431</v>
      </c>
      <c r="E493" s="212">
        <f>E494+E496</f>
        <v>3540.6000000000004</v>
      </c>
      <c r="F493" s="212">
        <f>F494+F496</f>
        <v>3540.6000000000004</v>
      </c>
    </row>
    <row r="494" spans="1:6" s="257" customFormat="1" ht="11.25">
      <c r="A494" s="213" t="s">
        <v>428</v>
      </c>
      <c r="B494" s="213" t="s">
        <v>430</v>
      </c>
      <c r="C494" s="213" t="s">
        <v>395</v>
      </c>
      <c r="D494" s="214" t="s">
        <v>432</v>
      </c>
      <c r="E494" s="258">
        <f>E495</f>
        <v>263.3</v>
      </c>
      <c r="F494" s="258">
        <f>F495</f>
        <v>263.3</v>
      </c>
    </row>
    <row r="495" spans="1:6" s="257" customFormat="1" ht="11.25">
      <c r="A495" s="213" t="s">
        <v>428</v>
      </c>
      <c r="B495" s="213" t="s">
        <v>430</v>
      </c>
      <c r="C495" s="213" t="s">
        <v>426</v>
      </c>
      <c r="D495" s="214" t="s">
        <v>427</v>
      </c>
      <c r="E495" s="215">
        <v>263.3</v>
      </c>
      <c r="F495" s="215">
        <v>263.3</v>
      </c>
    </row>
    <row r="496" spans="1:6" s="257" customFormat="1" ht="22.5">
      <c r="A496" s="213" t="s">
        <v>428</v>
      </c>
      <c r="B496" s="213" t="s">
        <v>430</v>
      </c>
      <c r="C496" s="213" t="s">
        <v>146</v>
      </c>
      <c r="D496" s="214" t="s">
        <v>147</v>
      </c>
      <c r="E496" s="258">
        <f>E497</f>
        <v>3277.3</v>
      </c>
      <c r="F496" s="258">
        <f>F497</f>
        <v>3277.3</v>
      </c>
    </row>
    <row r="497" spans="1:6" s="257" customFormat="1" ht="11.25">
      <c r="A497" s="213" t="s">
        <v>428</v>
      </c>
      <c r="B497" s="213" t="s">
        <v>430</v>
      </c>
      <c r="C497" s="213" t="s">
        <v>148</v>
      </c>
      <c r="D497" s="214" t="s">
        <v>152</v>
      </c>
      <c r="E497" s="215">
        <v>3277.3</v>
      </c>
      <c r="F497" s="215">
        <v>3277.3</v>
      </c>
    </row>
    <row r="498" spans="1:6" s="257" customFormat="1" ht="22.5">
      <c r="A498" s="207" t="s">
        <v>428</v>
      </c>
      <c r="B498" s="207" t="s">
        <v>142</v>
      </c>
      <c r="C498" s="207"/>
      <c r="D498" s="208" t="s">
        <v>143</v>
      </c>
      <c r="E498" s="209">
        <f>E499+E502</f>
        <v>242.7</v>
      </c>
      <c r="F498" s="209">
        <f>F499+F502</f>
        <v>242.7</v>
      </c>
    </row>
    <row r="499" spans="1:6" s="257" customFormat="1" ht="38.25" customHeight="1">
      <c r="A499" s="210" t="s">
        <v>428</v>
      </c>
      <c r="B499" s="210" t="s">
        <v>433</v>
      </c>
      <c r="C499" s="210"/>
      <c r="D499" s="211" t="s">
        <v>434</v>
      </c>
      <c r="E499" s="212">
        <f>E500</f>
        <v>13.2</v>
      </c>
      <c r="F499" s="212">
        <f>F500</f>
        <v>13.2</v>
      </c>
    </row>
    <row r="500" spans="1:6" s="257" customFormat="1" ht="22.5">
      <c r="A500" s="213" t="s">
        <v>428</v>
      </c>
      <c r="B500" s="213" t="s">
        <v>433</v>
      </c>
      <c r="C500" s="213" t="s">
        <v>146</v>
      </c>
      <c r="D500" s="214" t="s">
        <v>147</v>
      </c>
      <c r="E500" s="258">
        <f>E501</f>
        <v>13.2</v>
      </c>
      <c r="F500" s="258">
        <f>F501</f>
        <v>13.2</v>
      </c>
    </row>
    <row r="501" spans="1:6" s="257" customFormat="1" ht="11.25">
      <c r="A501" s="213" t="s">
        <v>428</v>
      </c>
      <c r="B501" s="213" t="s">
        <v>433</v>
      </c>
      <c r="C501" s="213" t="s">
        <v>148</v>
      </c>
      <c r="D501" s="214" t="s">
        <v>152</v>
      </c>
      <c r="E501" s="215">
        <v>13.2</v>
      </c>
      <c r="F501" s="215">
        <v>13.2</v>
      </c>
    </row>
    <row r="502" spans="1:6" s="257" customFormat="1" ht="11.25">
      <c r="A502" s="210" t="s">
        <v>428</v>
      </c>
      <c r="B502" s="210" t="s">
        <v>435</v>
      </c>
      <c r="C502" s="210"/>
      <c r="D502" s="211" t="s">
        <v>431</v>
      </c>
      <c r="E502" s="212">
        <f>E503</f>
        <v>229.5</v>
      </c>
      <c r="F502" s="212">
        <f>F503</f>
        <v>229.5</v>
      </c>
    </row>
    <row r="503" spans="1:6" s="246" customFormat="1" ht="22.5">
      <c r="A503" s="213" t="s">
        <v>428</v>
      </c>
      <c r="B503" s="213" t="s">
        <v>435</v>
      </c>
      <c r="C503" s="213" t="s">
        <v>146</v>
      </c>
      <c r="D503" s="214" t="s">
        <v>147</v>
      </c>
      <c r="E503" s="258">
        <f>E504</f>
        <v>229.5</v>
      </c>
      <c r="F503" s="258">
        <f>F504</f>
        <v>229.5</v>
      </c>
    </row>
    <row r="504" spans="1:6" s="246" customFormat="1" ht="11.25">
      <c r="A504" s="213" t="s">
        <v>428</v>
      </c>
      <c r="B504" s="213" t="s">
        <v>435</v>
      </c>
      <c r="C504" s="213" t="s">
        <v>148</v>
      </c>
      <c r="D504" s="214" t="s">
        <v>152</v>
      </c>
      <c r="E504" s="215">
        <v>229.5</v>
      </c>
      <c r="F504" s="215">
        <v>229.5</v>
      </c>
    </row>
    <row r="505" spans="1:6" s="257" customFormat="1" ht="22.5">
      <c r="A505" s="207" t="s">
        <v>428</v>
      </c>
      <c r="B505" s="207" t="s">
        <v>153</v>
      </c>
      <c r="C505" s="207"/>
      <c r="D505" s="208" t="s">
        <v>154</v>
      </c>
      <c r="E505" s="209">
        <f aca="true" t="shared" si="33" ref="E505:F507">E506</f>
        <v>717.5</v>
      </c>
      <c r="F505" s="209">
        <f t="shared" si="33"/>
        <v>717.5</v>
      </c>
    </row>
    <row r="506" spans="1:6" s="257" customFormat="1" ht="11.25">
      <c r="A506" s="210" t="s">
        <v>428</v>
      </c>
      <c r="B506" s="210" t="s">
        <v>436</v>
      </c>
      <c r="C506" s="210"/>
      <c r="D506" s="211" t="s">
        <v>437</v>
      </c>
      <c r="E506" s="212">
        <f t="shared" si="33"/>
        <v>717.5</v>
      </c>
      <c r="F506" s="212">
        <f t="shared" si="33"/>
        <v>717.5</v>
      </c>
    </row>
    <row r="507" spans="1:6" s="257" customFormat="1" ht="11.25">
      <c r="A507" s="213" t="s">
        <v>428</v>
      </c>
      <c r="B507" s="213" t="s">
        <v>436</v>
      </c>
      <c r="C507" s="213" t="s">
        <v>395</v>
      </c>
      <c r="D507" s="236" t="s">
        <v>396</v>
      </c>
      <c r="E507" s="258">
        <f t="shared" si="33"/>
        <v>717.5</v>
      </c>
      <c r="F507" s="258">
        <f t="shared" si="33"/>
        <v>717.5</v>
      </c>
    </row>
    <row r="508" spans="1:6" s="257" customFormat="1" ht="11.25">
      <c r="A508" s="213" t="s">
        <v>428</v>
      </c>
      <c r="B508" s="213" t="s">
        <v>436</v>
      </c>
      <c r="C508" s="213" t="s">
        <v>426</v>
      </c>
      <c r="D508" s="236" t="s">
        <v>427</v>
      </c>
      <c r="E508" s="215">
        <v>717.5</v>
      </c>
      <c r="F508" s="215">
        <v>717.5</v>
      </c>
    </row>
    <row r="509" spans="1:6" ht="22.5">
      <c r="A509" s="207" t="s">
        <v>428</v>
      </c>
      <c r="B509" s="207" t="s">
        <v>187</v>
      </c>
      <c r="C509" s="207"/>
      <c r="D509" s="208" t="s">
        <v>188</v>
      </c>
      <c r="E509" s="209">
        <f aca="true" t="shared" si="34" ref="E509:F511">E510</f>
        <v>109204</v>
      </c>
      <c r="F509" s="209">
        <f t="shared" si="34"/>
        <v>109204</v>
      </c>
    </row>
    <row r="510" spans="1:6" s="257" customFormat="1" ht="11.25">
      <c r="A510" s="210" t="s">
        <v>428</v>
      </c>
      <c r="B510" s="210" t="s">
        <v>438</v>
      </c>
      <c r="C510" s="210"/>
      <c r="D510" s="211" t="s">
        <v>439</v>
      </c>
      <c r="E510" s="212">
        <f t="shared" si="34"/>
        <v>109204</v>
      </c>
      <c r="F510" s="212">
        <f t="shared" si="34"/>
        <v>109204</v>
      </c>
    </row>
    <row r="511" spans="1:6" s="257" customFormat="1" ht="11.25">
      <c r="A511" s="213" t="s">
        <v>428</v>
      </c>
      <c r="B511" s="213" t="s">
        <v>438</v>
      </c>
      <c r="C511" s="213" t="s">
        <v>395</v>
      </c>
      <c r="D511" s="214" t="s">
        <v>396</v>
      </c>
      <c r="E511" s="258">
        <f t="shared" si="34"/>
        <v>109204</v>
      </c>
      <c r="F511" s="258">
        <f t="shared" si="34"/>
        <v>109204</v>
      </c>
    </row>
    <row r="512" spans="1:6" s="281" customFormat="1" ht="11.25">
      <c r="A512" s="213" t="s">
        <v>428</v>
      </c>
      <c r="B512" s="213" t="s">
        <v>438</v>
      </c>
      <c r="C512" s="213" t="s">
        <v>397</v>
      </c>
      <c r="D512" s="214" t="s">
        <v>398</v>
      </c>
      <c r="E512" s="215">
        <f>109204</f>
        <v>109204</v>
      </c>
      <c r="F512" s="215">
        <f>109204</f>
        <v>109204</v>
      </c>
    </row>
    <row r="513" spans="1:6" s="281" customFormat="1" ht="22.5">
      <c r="A513" s="207" t="s">
        <v>428</v>
      </c>
      <c r="B513" s="207" t="s">
        <v>440</v>
      </c>
      <c r="C513" s="207"/>
      <c r="D513" s="208" t="s">
        <v>441</v>
      </c>
      <c r="E513" s="209">
        <f aca="true" t="shared" si="35" ref="E513:F515">E514</f>
        <v>900</v>
      </c>
      <c r="F513" s="209">
        <f t="shared" si="35"/>
        <v>900</v>
      </c>
    </row>
    <row r="514" spans="1:6" s="281" customFormat="1" ht="11.25">
      <c r="A514" s="210" t="s">
        <v>428</v>
      </c>
      <c r="B514" s="210" t="s">
        <v>442</v>
      </c>
      <c r="C514" s="210"/>
      <c r="D514" s="211" t="s">
        <v>443</v>
      </c>
      <c r="E514" s="212">
        <f t="shared" si="35"/>
        <v>900</v>
      </c>
      <c r="F514" s="212">
        <f t="shared" si="35"/>
        <v>900</v>
      </c>
    </row>
    <row r="515" spans="1:6" s="281" customFormat="1" ht="11.25">
      <c r="A515" s="213" t="s">
        <v>428</v>
      </c>
      <c r="B515" s="213" t="s">
        <v>442</v>
      </c>
      <c r="C515" s="213" t="s">
        <v>395</v>
      </c>
      <c r="D515" s="214" t="s">
        <v>396</v>
      </c>
      <c r="E515" s="258">
        <f t="shared" si="35"/>
        <v>900</v>
      </c>
      <c r="F515" s="258">
        <f t="shared" si="35"/>
        <v>900</v>
      </c>
    </row>
    <row r="516" spans="1:6" s="281" customFormat="1" ht="11.25">
      <c r="A516" s="213" t="s">
        <v>428</v>
      </c>
      <c r="B516" s="213" t="s">
        <v>442</v>
      </c>
      <c r="C516" s="213" t="s">
        <v>426</v>
      </c>
      <c r="D516" s="214" t="s">
        <v>444</v>
      </c>
      <c r="E516" s="215">
        <v>900</v>
      </c>
      <c r="F516" s="215">
        <v>900</v>
      </c>
    </row>
    <row r="517" spans="1:6" s="283" customFormat="1" ht="22.5">
      <c r="A517" s="207" t="s">
        <v>428</v>
      </c>
      <c r="B517" s="207" t="s">
        <v>254</v>
      </c>
      <c r="C517" s="207"/>
      <c r="D517" s="208" t="s">
        <v>255</v>
      </c>
      <c r="E517" s="209">
        <f aca="true" t="shared" si="36" ref="E517:F519">E518</f>
        <v>749.4</v>
      </c>
      <c r="F517" s="209">
        <f t="shared" si="36"/>
        <v>749.4</v>
      </c>
    </row>
    <row r="518" spans="1:6" s="283" customFormat="1" ht="22.5">
      <c r="A518" s="210" t="s">
        <v>428</v>
      </c>
      <c r="B518" s="210" t="s">
        <v>445</v>
      </c>
      <c r="C518" s="210"/>
      <c r="D518" s="211" t="s">
        <v>446</v>
      </c>
      <c r="E518" s="212">
        <f t="shared" si="36"/>
        <v>749.4</v>
      </c>
      <c r="F518" s="212">
        <f t="shared" si="36"/>
        <v>749.4</v>
      </c>
    </row>
    <row r="519" spans="1:6" s="246" customFormat="1" ht="11.25">
      <c r="A519" s="213" t="s">
        <v>428</v>
      </c>
      <c r="B519" s="213" t="s">
        <v>445</v>
      </c>
      <c r="C519" s="213" t="s">
        <v>395</v>
      </c>
      <c r="D519" s="214" t="s">
        <v>396</v>
      </c>
      <c r="E519" s="258">
        <f t="shared" si="36"/>
        <v>749.4</v>
      </c>
      <c r="F519" s="258">
        <f t="shared" si="36"/>
        <v>749.4</v>
      </c>
    </row>
    <row r="520" spans="1:6" s="246" customFormat="1" ht="11.25">
      <c r="A520" s="213" t="s">
        <v>428</v>
      </c>
      <c r="B520" s="213" t="s">
        <v>445</v>
      </c>
      <c r="C520" s="213" t="s">
        <v>397</v>
      </c>
      <c r="D520" s="214" t="s">
        <v>398</v>
      </c>
      <c r="E520" s="215">
        <v>749.4</v>
      </c>
      <c r="F520" s="215">
        <v>749.4</v>
      </c>
    </row>
    <row r="521" spans="1:6" s="257" customFormat="1" ht="10.5">
      <c r="A521" s="204" t="s">
        <v>447</v>
      </c>
      <c r="B521" s="284"/>
      <c r="C521" s="284"/>
      <c r="D521" s="243" t="s">
        <v>448</v>
      </c>
      <c r="E521" s="206">
        <f>E522+E526</f>
        <v>37645.3</v>
      </c>
      <c r="F521" s="206">
        <f>F522+F526</f>
        <v>40006.6</v>
      </c>
    </row>
    <row r="522" spans="1:6" s="257" customFormat="1" ht="22.5">
      <c r="A522" s="207" t="s">
        <v>447</v>
      </c>
      <c r="B522" s="207" t="s">
        <v>365</v>
      </c>
      <c r="C522" s="207"/>
      <c r="D522" s="208" t="s">
        <v>366</v>
      </c>
      <c r="E522" s="209">
        <f aca="true" t="shared" si="37" ref="E522:F524">E523</f>
        <v>32523.7</v>
      </c>
      <c r="F522" s="209">
        <f t="shared" si="37"/>
        <v>34823.1</v>
      </c>
    </row>
    <row r="523" spans="1:6" s="257" customFormat="1" ht="33.75">
      <c r="A523" s="210" t="s">
        <v>447</v>
      </c>
      <c r="B523" s="210" t="s">
        <v>449</v>
      </c>
      <c r="C523" s="210"/>
      <c r="D523" s="227" t="s">
        <v>450</v>
      </c>
      <c r="E523" s="212">
        <f t="shared" si="37"/>
        <v>32523.7</v>
      </c>
      <c r="F523" s="212">
        <f t="shared" si="37"/>
        <v>34823.1</v>
      </c>
    </row>
    <row r="524" spans="1:6" s="257" customFormat="1" ht="11.25">
      <c r="A524" s="213" t="s">
        <v>447</v>
      </c>
      <c r="B524" s="213" t="s">
        <v>449</v>
      </c>
      <c r="C524" s="213" t="s">
        <v>395</v>
      </c>
      <c r="D524" s="228" t="s">
        <v>432</v>
      </c>
      <c r="E524" s="258">
        <f t="shared" si="37"/>
        <v>32523.7</v>
      </c>
      <c r="F524" s="258">
        <f t="shared" si="37"/>
        <v>34823.1</v>
      </c>
    </row>
    <row r="525" spans="1:6" s="257" customFormat="1" ht="11.25">
      <c r="A525" s="213" t="s">
        <v>447</v>
      </c>
      <c r="B525" s="213" t="s">
        <v>449</v>
      </c>
      <c r="C525" s="213" t="s">
        <v>426</v>
      </c>
      <c r="D525" s="228" t="s">
        <v>427</v>
      </c>
      <c r="E525" s="215">
        <v>32523.7</v>
      </c>
      <c r="F525" s="215">
        <v>34823.1</v>
      </c>
    </row>
    <row r="526" spans="1:6" s="246" customFormat="1" ht="22.5">
      <c r="A526" s="207" t="s">
        <v>447</v>
      </c>
      <c r="B526" s="207" t="s">
        <v>153</v>
      </c>
      <c r="C526" s="207"/>
      <c r="D526" s="208" t="s">
        <v>154</v>
      </c>
      <c r="E526" s="209">
        <f>E527+E530</f>
        <v>5121.6</v>
      </c>
      <c r="F526" s="209">
        <f>F527+F530</f>
        <v>5183.5</v>
      </c>
    </row>
    <row r="527" spans="1:6" s="246" customFormat="1" ht="26.25" customHeight="1">
      <c r="A527" s="210" t="s">
        <v>447</v>
      </c>
      <c r="B527" s="210" t="s">
        <v>451</v>
      </c>
      <c r="C527" s="210"/>
      <c r="D527" s="211" t="s">
        <v>452</v>
      </c>
      <c r="E527" s="212">
        <f>E528</f>
        <v>1237.1</v>
      </c>
      <c r="F527" s="212">
        <f>F528</f>
        <v>1299</v>
      </c>
    </row>
    <row r="528" spans="1:6" s="246" customFormat="1" ht="22.5" customHeight="1">
      <c r="A528" s="213" t="s">
        <v>447</v>
      </c>
      <c r="B528" s="213" t="s">
        <v>451</v>
      </c>
      <c r="C528" s="213" t="s">
        <v>191</v>
      </c>
      <c r="D528" s="220" t="s">
        <v>192</v>
      </c>
      <c r="E528" s="215">
        <f>E529</f>
        <v>1237.1</v>
      </c>
      <c r="F528" s="215">
        <f>F529</f>
        <v>1299</v>
      </c>
    </row>
    <row r="529" spans="1:6" s="246" customFormat="1" ht="13.5" customHeight="1">
      <c r="A529" s="213" t="s">
        <v>447</v>
      </c>
      <c r="B529" s="213" t="s">
        <v>451</v>
      </c>
      <c r="C529" s="213" t="s">
        <v>193</v>
      </c>
      <c r="D529" s="220" t="s">
        <v>273</v>
      </c>
      <c r="E529" s="215">
        <v>1237.1</v>
      </c>
      <c r="F529" s="215">
        <v>1299</v>
      </c>
    </row>
    <row r="530" spans="1:6" s="246" customFormat="1" ht="22.5" customHeight="1">
      <c r="A530" s="210" t="s">
        <v>447</v>
      </c>
      <c r="B530" s="210" t="s">
        <v>453</v>
      </c>
      <c r="C530" s="210"/>
      <c r="D530" s="211" t="s">
        <v>452</v>
      </c>
      <c r="E530" s="212">
        <f>E531</f>
        <v>3884.5</v>
      </c>
      <c r="F530" s="212">
        <f>F531</f>
        <v>3884.5</v>
      </c>
    </row>
    <row r="531" spans="1:6" s="246" customFormat="1" ht="21" customHeight="1">
      <c r="A531" s="213" t="s">
        <v>447</v>
      </c>
      <c r="B531" s="213" t="s">
        <v>453</v>
      </c>
      <c r="C531" s="213" t="s">
        <v>191</v>
      </c>
      <c r="D531" s="220" t="s">
        <v>192</v>
      </c>
      <c r="E531" s="215">
        <f>E532</f>
        <v>3884.5</v>
      </c>
      <c r="F531" s="215">
        <f>F532</f>
        <v>3884.5</v>
      </c>
    </row>
    <row r="532" spans="1:6" s="246" customFormat="1" ht="13.5" customHeight="1">
      <c r="A532" s="213" t="s">
        <v>447</v>
      </c>
      <c r="B532" s="213" t="s">
        <v>453</v>
      </c>
      <c r="C532" s="213" t="s">
        <v>193</v>
      </c>
      <c r="D532" s="220" t="s">
        <v>273</v>
      </c>
      <c r="E532" s="215">
        <v>3884.5</v>
      </c>
      <c r="F532" s="215">
        <v>3884.5</v>
      </c>
    </row>
    <row r="533" spans="1:6" s="257" customFormat="1" ht="10.5">
      <c r="A533" s="204" t="s">
        <v>454</v>
      </c>
      <c r="B533" s="204"/>
      <c r="C533" s="204"/>
      <c r="D533" s="243" t="s">
        <v>455</v>
      </c>
      <c r="E533" s="206">
        <f>E534+E538</f>
        <v>1526.3999999999999</v>
      </c>
      <c r="F533" s="206">
        <f>F534+F538</f>
        <v>1708.9999999999998</v>
      </c>
    </row>
    <row r="534" spans="1:6" ht="22.5">
      <c r="A534" s="207" t="s">
        <v>454</v>
      </c>
      <c r="B534" s="207" t="s">
        <v>153</v>
      </c>
      <c r="C534" s="207"/>
      <c r="D534" s="208" t="s">
        <v>154</v>
      </c>
      <c r="E534" s="209">
        <f aca="true" t="shared" si="38" ref="E534:F536">E535</f>
        <v>228.2</v>
      </c>
      <c r="F534" s="209">
        <f t="shared" si="38"/>
        <v>410.8</v>
      </c>
    </row>
    <row r="535" spans="1:6" s="219" customFormat="1" ht="22.5">
      <c r="A535" s="210" t="s">
        <v>454</v>
      </c>
      <c r="B535" s="210" t="s">
        <v>153</v>
      </c>
      <c r="C535" s="210"/>
      <c r="D535" s="211" t="s">
        <v>456</v>
      </c>
      <c r="E535" s="212">
        <f t="shared" si="38"/>
        <v>228.2</v>
      </c>
      <c r="F535" s="212">
        <f t="shared" si="38"/>
        <v>410.8</v>
      </c>
    </row>
    <row r="536" spans="1:6" s="219" customFormat="1" ht="11.25">
      <c r="A536" s="213" t="s">
        <v>454</v>
      </c>
      <c r="B536" s="213" t="s">
        <v>457</v>
      </c>
      <c r="C536" s="213" t="s">
        <v>395</v>
      </c>
      <c r="D536" s="214" t="s">
        <v>432</v>
      </c>
      <c r="E536" s="258">
        <f t="shared" si="38"/>
        <v>228.2</v>
      </c>
      <c r="F536" s="258">
        <f t="shared" si="38"/>
        <v>410.8</v>
      </c>
    </row>
    <row r="537" spans="1:6" ht="11.25">
      <c r="A537" s="213" t="s">
        <v>454</v>
      </c>
      <c r="B537" s="213" t="s">
        <v>457</v>
      </c>
      <c r="C537" s="213" t="s">
        <v>397</v>
      </c>
      <c r="D537" s="214" t="s">
        <v>398</v>
      </c>
      <c r="E537" s="215">
        <v>228.2</v>
      </c>
      <c r="F537" s="215">
        <v>410.8</v>
      </c>
    </row>
    <row r="538" spans="1:6" ht="22.5">
      <c r="A538" s="207" t="s">
        <v>454</v>
      </c>
      <c r="B538" s="207" t="s">
        <v>159</v>
      </c>
      <c r="C538" s="207"/>
      <c r="D538" s="208" t="s">
        <v>160</v>
      </c>
      <c r="E538" s="209">
        <f>E539+E542+E545+E548</f>
        <v>1298.1999999999998</v>
      </c>
      <c r="F538" s="209">
        <f>F539+F542+F545+F548</f>
        <v>1298.1999999999998</v>
      </c>
    </row>
    <row r="539" spans="1:6" ht="11.25">
      <c r="A539" s="210" t="s">
        <v>454</v>
      </c>
      <c r="B539" s="210" t="s">
        <v>161</v>
      </c>
      <c r="C539" s="210"/>
      <c r="D539" s="211" t="s">
        <v>162</v>
      </c>
      <c r="E539" s="212">
        <f>E540</f>
        <v>937.4</v>
      </c>
      <c r="F539" s="212">
        <f>F540</f>
        <v>937.4</v>
      </c>
    </row>
    <row r="540" spans="1:6" ht="21.75" customHeight="1">
      <c r="A540" s="213" t="s">
        <v>454</v>
      </c>
      <c r="B540" s="213" t="s">
        <v>161</v>
      </c>
      <c r="C540" s="213" t="s">
        <v>146</v>
      </c>
      <c r="D540" s="214" t="s">
        <v>147</v>
      </c>
      <c r="E540" s="258">
        <f>E541</f>
        <v>937.4</v>
      </c>
      <c r="F540" s="258">
        <f>F541</f>
        <v>937.4</v>
      </c>
    </row>
    <row r="541" spans="1:6" ht="22.5">
      <c r="A541" s="213" t="s">
        <v>454</v>
      </c>
      <c r="B541" s="213" t="s">
        <v>161</v>
      </c>
      <c r="C541" s="213" t="s">
        <v>350</v>
      </c>
      <c r="D541" s="214" t="s">
        <v>351</v>
      </c>
      <c r="E541" s="215">
        <v>937.4</v>
      </c>
      <c r="F541" s="215">
        <v>937.4</v>
      </c>
    </row>
    <row r="542" spans="1:6" ht="11.25">
      <c r="A542" s="210" t="s">
        <v>454</v>
      </c>
      <c r="B542" s="210" t="s">
        <v>163</v>
      </c>
      <c r="C542" s="210"/>
      <c r="D542" s="211" t="s">
        <v>164</v>
      </c>
      <c r="E542" s="212">
        <f>E543</f>
        <v>80.8</v>
      </c>
      <c r="F542" s="212">
        <f>F543</f>
        <v>80.8</v>
      </c>
    </row>
    <row r="543" spans="1:6" ht="11.25">
      <c r="A543" s="213" t="s">
        <v>454</v>
      </c>
      <c r="B543" s="213" t="s">
        <v>163</v>
      </c>
      <c r="C543" s="213" t="s">
        <v>94</v>
      </c>
      <c r="D543" s="214" t="s">
        <v>95</v>
      </c>
      <c r="E543" s="258">
        <f>E544</f>
        <v>80.8</v>
      </c>
      <c r="F543" s="258">
        <f>F544</f>
        <v>80.8</v>
      </c>
    </row>
    <row r="544" spans="1:6" ht="11.25">
      <c r="A544" s="213" t="s">
        <v>454</v>
      </c>
      <c r="B544" s="213" t="s">
        <v>163</v>
      </c>
      <c r="C544" s="213" t="s">
        <v>98</v>
      </c>
      <c r="D544" s="214" t="s">
        <v>99</v>
      </c>
      <c r="E544" s="215">
        <v>80.8</v>
      </c>
      <c r="F544" s="215">
        <v>80.8</v>
      </c>
    </row>
    <row r="545" spans="1:6" ht="11.25">
      <c r="A545" s="210" t="s">
        <v>454</v>
      </c>
      <c r="B545" s="210" t="s">
        <v>458</v>
      </c>
      <c r="C545" s="210"/>
      <c r="D545" s="227" t="s">
        <v>459</v>
      </c>
      <c r="E545" s="212">
        <f>E546</f>
        <v>260</v>
      </c>
      <c r="F545" s="212">
        <f>F546</f>
        <v>260</v>
      </c>
    </row>
    <row r="546" spans="1:6" ht="11.25">
      <c r="A546" s="213" t="s">
        <v>454</v>
      </c>
      <c r="B546" s="213" t="s">
        <v>458</v>
      </c>
      <c r="C546" s="213" t="s">
        <v>395</v>
      </c>
      <c r="D546" s="228" t="s">
        <v>432</v>
      </c>
      <c r="E546" s="258">
        <f>E547</f>
        <v>260</v>
      </c>
      <c r="F546" s="258">
        <f>F547</f>
        <v>260</v>
      </c>
    </row>
    <row r="547" spans="1:6" ht="11.25">
      <c r="A547" s="213" t="s">
        <v>454</v>
      </c>
      <c r="B547" s="213" t="s">
        <v>458</v>
      </c>
      <c r="C547" s="213" t="s">
        <v>460</v>
      </c>
      <c r="D547" s="228" t="s">
        <v>461</v>
      </c>
      <c r="E547" s="215">
        <v>260</v>
      </c>
      <c r="F547" s="215">
        <v>260</v>
      </c>
    </row>
    <row r="548" spans="1:6" ht="11.25">
      <c r="A548" s="210" t="s">
        <v>454</v>
      </c>
      <c r="B548" s="210" t="s">
        <v>462</v>
      </c>
      <c r="C548" s="210"/>
      <c r="D548" s="227" t="s">
        <v>463</v>
      </c>
      <c r="E548" s="212">
        <f>E549</f>
        <v>20</v>
      </c>
      <c r="F548" s="212">
        <f>F549</f>
        <v>20</v>
      </c>
    </row>
    <row r="549" spans="1:6" ht="11.25">
      <c r="A549" s="213" t="s">
        <v>454</v>
      </c>
      <c r="B549" s="213" t="s">
        <v>462</v>
      </c>
      <c r="C549" s="213" t="s">
        <v>395</v>
      </c>
      <c r="D549" s="228" t="s">
        <v>432</v>
      </c>
      <c r="E549" s="258">
        <f>E550</f>
        <v>20</v>
      </c>
      <c r="F549" s="258">
        <f>F550</f>
        <v>20</v>
      </c>
    </row>
    <row r="550" spans="1:6" ht="11.25">
      <c r="A550" s="213" t="s">
        <v>454</v>
      </c>
      <c r="B550" s="213" t="s">
        <v>462</v>
      </c>
      <c r="C550" s="213" t="s">
        <v>460</v>
      </c>
      <c r="D550" s="228" t="s">
        <v>461</v>
      </c>
      <c r="E550" s="215">
        <v>20</v>
      </c>
      <c r="F550" s="215">
        <v>20</v>
      </c>
    </row>
    <row r="551" spans="1:6" s="257" customFormat="1" ht="10.5">
      <c r="A551" s="239" t="s">
        <v>464</v>
      </c>
      <c r="B551" s="239"/>
      <c r="C551" s="239"/>
      <c r="D551" s="256" t="s">
        <v>465</v>
      </c>
      <c r="E551" s="241">
        <f>E552</f>
        <v>12116.9</v>
      </c>
      <c r="F551" s="241">
        <f>F552</f>
        <v>12555.699999999999</v>
      </c>
    </row>
    <row r="552" spans="1:6" s="257" customFormat="1" ht="10.5">
      <c r="A552" s="204" t="s">
        <v>466</v>
      </c>
      <c r="B552" s="204"/>
      <c r="C552" s="204"/>
      <c r="D552" s="243" t="s">
        <v>467</v>
      </c>
      <c r="E552" s="206">
        <f>E553+E563</f>
        <v>12116.9</v>
      </c>
      <c r="F552" s="206">
        <f>F553+F563</f>
        <v>12555.699999999999</v>
      </c>
    </row>
    <row r="553" spans="1:6" s="257" customFormat="1" ht="22.5">
      <c r="A553" s="207" t="s">
        <v>466</v>
      </c>
      <c r="B553" s="207" t="s">
        <v>384</v>
      </c>
      <c r="C553" s="207"/>
      <c r="D553" s="208" t="s">
        <v>385</v>
      </c>
      <c r="E553" s="209">
        <f>E554+E557+E560</f>
        <v>12052.9</v>
      </c>
      <c r="F553" s="209">
        <f>F554+F557+F560</f>
        <v>12491.699999999999</v>
      </c>
    </row>
    <row r="554" spans="1:6" s="257" customFormat="1" ht="11.25">
      <c r="A554" s="210" t="s">
        <v>466</v>
      </c>
      <c r="B554" s="210" t="s">
        <v>386</v>
      </c>
      <c r="C554" s="210"/>
      <c r="D554" s="211" t="s">
        <v>145</v>
      </c>
      <c r="E554" s="212">
        <f>E555</f>
        <v>9060.6</v>
      </c>
      <c r="F554" s="212">
        <f>F555</f>
        <v>9499.4</v>
      </c>
    </row>
    <row r="555" spans="1:6" s="257" customFormat="1" ht="20.25" customHeight="1">
      <c r="A555" s="213" t="s">
        <v>466</v>
      </c>
      <c r="B555" s="213" t="s">
        <v>386</v>
      </c>
      <c r="C555" s="213" t="s">
        <v>146</v>
      </c>
      <c r="D555" s="214" t="s">
        <v>147</v>
      </c>
      <c r="E555" s="258">
        <f>E556</f>
        <v>9060.6</v>
      </c>
      <c r="F555" s="258">
        <f>F556</f>
        <v>9499.4</v>
      </c>
    </row>
    <row r="556" spans="1:6" s="257" customFormat="1" ht="11.25">
      <c r="A556" s="213" t="s">
        <v>466</v>
      </c>
      <c r="B556" s="213" t="s">
        <v>386</v>
      </c>
      <c r="C556" s="213" t="s">
        <v>148</v>
      </c>
      <c r="D556" s="214" t="s">
        <v>152</v>
      </c>
      <c r="E556" s="215">
        <v>9060.6</v>
      </c>
      <c r="F556" s="215">
        <v>9499.4</v>
      </c>
    </row>
    <row r="557" spans="1:6" s="257" customFormat="1" ht="11.25">
      <c r="A557" s="210" t="s">
        <v>466</v>
      </c>
      <c r="B557" s="210" t="s">
        <v>387</v>
      </c>
      <c r="C557" s="210"/>
      <c r="D557" s="211" t="s">
        <v>151</v>
      </c>
      <c r="E557" s="212">
        <f>E558</f>
        <v>1662.3</v>
      </c>
      <c r="F557" s="212">
        <f>F558</f>
        <v>1662.3</v>
      </c>
    </row>
    <row r="558" spans="1:6" s="257" customFormat="1" ht="23.25" customHeight="1">
      <c r="A558" s="213" t="s">
        <v>466</v>
      </c>
      <c r="B558" s="213" t="s">
        <v>387</v>
      </c>
      <c r="C558" s="213" t="s">
        <v>146</v>
      </c>
      <c r="D558" s="214" t="s">
        <v>147</v>
      </c>
      <c r="E558" s="258">
        <f>E559</f>
        <v>1662.3</v>
      </c>
      <c r="F558" s="258">
        <f>F559</f>
        <v>1662.3</v>
      </c>
    </row>
    <row r="559" spans="1:6" s="257" customFormat="1" ht="11.25">
      <c r="A559" s="213" t="s">
        <v>466</v>
      </c>
      <c r="B559" s="213" t="s">
        <v>387</v>
      </c>
      <c r="C559" s="213" t="s">
        <v>148</v>
      </c>
      <c r="D559" s="214" t="s">
        <v>152</v>
      </c>
      <c r="E559" s="215">
        <v>1662.3</v>
      </c>
      <c r="F559" s="215">
        <v>1662.3</v>
      </c>
    </row>
    <row r="560" spans="1:6" s="285" customFormat="1" ht="11.25">
      <c r="A560" s="210" t="s">
        <v>466</v>
      </c>
      <c r="B560" s="210" t="s">
        <v>388</v>
      </c>
      <c r="C560" s="210"/>
      <c r="D560" s="211" t="s">
        <v>389</v>
      </c>
      <c r="E560" s="212">
        <f>E561</f>
        <v>1330</v>
      </c>
      <c r="F560" s="212">
        <f>F561</f>
        <v>1330</v>
      </c>
    </row>
    <row r="561" spans="1:6" s="285" customFormat="1" ht="27" customHeight="1">
      <c r="A561" s="229" t="s">
        <v>466</v>
      </c>
      <c r="B561" s="229" t="s">
        <v>388</v>
      </c>
      <c r="C561" s="229" t="s">
        <v>146</v>
      </c>
      <c r="D561" s="230" t="s">
        <v>147</v>
      </c>
      <c r="E561" s="258">
        <f>E562</f>
        <v>1330</v>
      </c>
      <c r="F561" s="258">
        <f>F562</f>
        <v>1330</v>
      </c>
    </row>
    <row r="562" spans="1:6" s="285" customFormat="1" ht="11.25">
      <c r="A562" s="229" t="s">
        <v>466</v>
      </c>
      <c r="B562" s="229" t="s">
        <v>388</v>
      </c>
      <c r="C562" s="229" t="s">
        <v>148</v>
      </c>
      <c r="D562" s="230" t="s">
        <v>152</v>
      </c>
      <c r="E562" s="231">
        <v>1330</v>
      </c>
      <c r="F562" s="231">
        <v>1330</v>
      </c>
    </row>
    <row r="563" spans="1:6" s="285" customFormat="1" ht="22.5">
      <c r="A563" s="207" t="s">
        <v>466</v>
      </c>
      <c r="B563" s="207" t="s">
        <v>373</v>
      </c>
      <c r="C563" s="207"/>
      <c r="D563" s="208" t="s">
        <v>374</v>
      </c>
      <c r="E563" s="209">
        <f aca="true" t="shared" si="39" ref="E563:F565">E564</f>
        <v>64</v>
      </c>
      <c r="F563" s="209">
        <f t="shared" si="39"/>
        <v>64</v>
      </c>
    </row>
    <row r="564" spans="1:6" s="285" customFormat="1" ht="11.25">
      <c r="A564" s="210" t="s">
        <v>466</v>
      </c>
      <c r="B564" s="210" t="s">
        <v>375</v>
      </c>
      <c r="C564" s="210"/>
      <c r="D564" s="211" t="s">
        <v>376</v>
      </c>
      <c r="E564" s="212">
        <f t="shared" si="39"/>
        <v>64</v>
      </c>
      <c r="F564" s="212">
        <f t="shared" si="39"/>
        <v>64</v>
      </c>
    </row>
    <row r="565" spans="1:6" s="285" customFormat="1" ht="22.5">
      <c r="A565" s="229" t="s">
        <v>466</v>
      </c>
      <c r="B565" s="229" t="s">
        <v>375</v>
      </c>
      <c r="C565" s="229" t="s">
        <v>146</v>
      </c>
      <c r="D565" s="230" t="s">
        <v>147</v>
      </c>
      <c r="E565" s="258">
        <f t="shared" si="39"/>
        <v>64</v>
      </c>
      <c r="F565" s="258">
        <f t="shared" si="39"/>
        <v>64</v>
      </c>
    </row>
    <row r="566" spans="1:6" s="285" customFormat="1" ht="11.25">
      <c r="A566" s="229" t="s">
        <v>466</v>
      </c>
      <c r="B566" s="229" t="s">
        <v>375</v>
      </c>
      <c r="C566" s="229" t="s">
        <v>148</v>
      </c>
      <c r="D566" s="230" t="s">
        <v>152</v>
      </c>
      <c r="E566" s="231">
        <v>64</v>
      </c>
      <c r="F566" s="231">
        <v>64</v>
      </c>
    </row>
    <row r="567" spans="1:6" s="286" customFormat="1" ht="11.25">
      <c r="A567" s="239" t="s">
        <v>468</v>
      </c>
      <c r="B567" s="239"/>
      <c r="C567" s="239"/>
      <c r="D567" s="256" t="s">
        <v>469</v>
      </c>
      <c r="E567" s="241">
        <f aca="true" t="shared" si="40" ref="E567:F571">E568</f>
        <v>5710.6</v>
      </c>
      <c r="F567" s="241">
        <f t="shared" si="40"/>
        <v>5710.6</v>
      </c>
    </row>
    <row r="568" spans="1:6" s="286" customFormat="1" ht="11.25">
      <c r="A568" s="204" t="s">
        <v>470</v>
      </c>
      <c r="B568" s="204"/>
      <c r="C568" s="204"/>
      <c r="D568" s="243" t="s">
        <v>471</v>
      </c>
      <c r="E568" s="206">
        <f t="shared" si="40"/>
        <v>5710.6</v>
      </c>
      <c r="F568" s="206">
        <f t="shared" si="40"/>
        <v>5710.6</v>
      </c>
    </row>
    <row r="569" spans="1:6" s="286" customFormat="1" ht="22.5">
      <c r="A569" s="207" t="s">
        <v>470</v>
      </c>
      <c r="B569" s="207" t="s">
        <v>165</v>
      </c>
      <c r="C569" s="207"/>
      <c r="D569" s="208" t="s">
        <v>166</v>
      </c>
      <c r="E569" s="209">
        <f t="shared" si="40"/>
        <v>5710.6</v>
      </c>
      <c r="F569" s="209">
        <f t="shared" si="40"/>
        <v>5710.6</v>
      </c>
    </row>
    <row r="570" spans="1:6" s="286" customFormat="1" ht="11.25">
      <c r="A570" s="210" t="s">
        <v>470</v>
      </c>
      <c r="B570" s="210" t="s">
        <v>472</v>
      </c>
      <c r="C570" s="210"/>
      <c r="D570" s="211" t="s">
        <v>145</v>
      </c>
      <c r="E570" s="212">
        <f t="shared" si="40"/>
        <v>5710.6</v>
      </c>
      <c r="F570" s="212">
        <f t="shared" si="40"/>
        <v>5710.6</v>
      </c>
    </row>
    <row r="571" spans="1:6" s="286" customFormat="1" ht="24.75" customHeight="1">
      <c r="A571" s="213" t="s">
        <v>470</v>
      </c>
      <c r="B571" s="213" t="s">
        <v>472</v>
      </c>
      <c r="C571" s="213" t="s">
        <v>146</v>
      </c>
      <c r="D571" s="214" t="s">
        <v>147</v>
      </c>
      <c r="E571" s="258">
        <f t="shared" si="40"/>
        <v>5710.6</v>
      </c>
      <c r="F571" s="258">
        <f t="shared" si="40"/>
        <v>5710.6</v>
      </c>
    </row>
    <row r="572" spans="1:6" s="286" customFormat="1" ht="18" customHeight="1">
      <c r="A572" s="213" t="s">
        <v>470</v>
      </c>
      <c r="B572" s="213" t="s">
        <v>472</v>
      </c>
      <c r="C572" s="213" t="s">
        <v>382</v>
      </c>
      <c r="D572" s="214" t="s">
        <v>390</v>
      </c>
      <c r="E572" s="215">
        <v>5710.6</v>
      </c>
      <c r="F572" s="215">
        <v>5710.6</v>
      </c>
    </row>
    <row r="573" spans="1:6" s="286" customFormat="1" ht="11.25">
      <c r="A573" s="239" t="s">
        <v>473</v>
      </c>
      <c r="B573" s="239"/>
      <c r="C573" s="239"/>
      <c r="D573" s="256" t="s">
        <v>474</v>
      </c>
      <c r="E573" s="241">
        <f aca="true" t="shared" si="41" ref="E573:F577">E574</f>
        <v>3491</v>
      </c>
      <c r="F573" s="241">
        <f t="shared" si="41"/>
        <v>3491</v>
      </c>
    </row>
    <row r="574" spans="1:6" s="286" customFormat="1" ht="11.25">
      <c r="A574" s="204" t="s">
        <v>475</v>
      </c>
      <c r="B574" s="204"/>
      <c r="C574" s="204"/>
      <c r="D574" s="243" t="s">
        <v>476</v>
      </c>
      <c r="E574" s="206">
        <f t="shared" si="41"/>
        <v>3491</v>
      </c>
      <c r="F574" s="206">
        <f t="shared" si="41"/>
        <v>3491</v>
      </c>
    </row>
    <row r="575" spans="1:6" s="286" customFormat="1" ht="22.5">
      <c r="A575" s="207" t="s">
        <v>475</v>
      </c>
      <c r="B575" s="207" t="s">
        <v>126</v>
      </c>
      <c r="C575" s="207"/>
      <c r="D575" s="208" t="s">
        <v>127</v>
      </c>
      <c r="E575" s="209">
        <f t="shared" si="41"/>
        <v>3491</v>
      </c>
      <c r="F575" s="209">
        <f t="shared" si="41"/>
        <v>3491</v>
      </c>
    </row>
    <row r="576" spans="1:6" s="286" customFormat="1" ht="11.25">
      <c r="A576" s="210" t="s">
        <v>475</v>
      </c>
      <c r="B576" s="210" t="s">
        <v>477</v>
      </c>
      <c r="C576" s="210"/>
      <c r="D576" s="211" t="s">
        <v>478</v>
      </c>
      <c r="E576" s="212">
        <f t="shared" si="41"/>
        <v>3491</v>
      </c>
      <c r="F576" s="212">
        <f t="shared" si="41"/>
        <v>3491</v>
      </c>
    </row>
    <row r="577" spans="1:6" s="257" customFormat="1" ht="11.25">
      <c r="A577" s="213" t="s">
        <v>475</v>
      </c>
      <c r="B577" s="213" t="s">
        <v>477</v>
      </c>
      <c r="C577" s="213" t="s">
        <v>479</v>
      </c>
      <c r="D577" s="214" t="s">
        <v>480</v>
      </c>
      <c r="E577" s="258">
        <f t="shared" si="41"/>
        <v>3491</v>
      </c>
      <c r="F577" s="258">
        <f t="shared" si="41"/>
        <v>3491</v>
      </c>
    </row>
    <row r="578" spans="1:6" s="281" customFormat="1" ht="11.25">
      <c r="A578" s="213" t="s">
        <v>475</v>
      </c>
      <c r="B578" s="213" t="s">
        <v>477</v>
      </c>
      <c r="C578" s="213" t="s">
        <v>481</v>
      </c>
      <c r="D578" s="214" t="s">
        <v>482</v>
      </c>
      <c r="E578" s="218">
        <v>3491</v>
      </c>
      <c r="F578" s="218">
        <v>3491</v>
      </c>
    </row>
    <row r="579" spans="1:6" s="281" customFormat="1" ht="14.25" customHeight="1">
      <c r="A579" s="287" t="s">
        <v>496</v>
      </c>
      <c r="B579" s="288"/>
      <c r="C579" s="288"/>
      <c r="D579" s="289"/>
      <c r="E579" s="241">
        <v>21798.7</v>
      </c>
      <c r="F579" s="241">
        <v>46291</v>
      </c>
    </row>
    <row r="580" spans="1:6" s="257" customFormat="1" ht="10.5">
      <c r="A580" s="290" t="s">
        <v>483</v>
      </c>
      <c r="B580" s="290"/>
      <c r="C580" s="290"/>
      <c r="D580" s="291"/>
      <c r="E580" s="292">
        <f>E10+E195+E219+E265+E349+E465+E485+E551+E567+E573+E579</f>
        <v>1715283.2</v>
      </c>
      <c r="F580" s="292">
        <f>F10+F195+F219+F265+F349+F465+F485+F551+F567+F573+F579</f>
        <v>1866624.1</v>
      </c>
    </row>
    <row r="581" spans="1:6" ht="11.25">
      <c r="A581" s="293"/>
      <c r="B581" s="293"/>
      <c r="C581" s="293"/>
      <c r="D581" s="294"/>
      <c r="E581" s="295"/>
      <c r="F581" s="257"/>
    </row>
    <row r="582" spans="1:6" ht="11.25" hidden="1">
      <c r="A582" s="293"/>
      <c r="B582" s="293"/>
      <c r="C582" s="293"/>
      <c r="D582" s="294"/>
      <c r="E582" s="292">
        <v>1718621</v>
      </c>
      <c r="F582" s="292">
        <v>1870013.8</v>
      </c>
    </row>
    <row r="583" spans="1:6" ht="11.25" hidden="1">
      <c r="A583" s="293"/>
      <c r="B583" s="293"/>
      <c r="C583" s="293"/>
      <c r="D583" s="294"/>
      <c r="E583" s="295">
        <v>-437.1</v>
      </c>
      <c r="F583" s="184">
        <v>-467.2</v>
      </c>
    </row>
    <row r="584" spans="1:6" ht="11.25" hidden="1">
      <c r="A584" s="293"/>
      <c r="B584" s="293"/>
      <c r="C584" s="293"/>
      <c r="D584" s="294"/>
      <c r="E584" s="295">
        <v>-3000</v>
      </c>
      <c r="F584" s="184">
        <v>-3000</v>
      </c>
    </row>
    <row r="585" spans="1:6" ht="11.25" hidden="1">
      <c r="A585" s="293"/>
      <c r="B585" s="293"/>
      <c r="C585" s="293"/>
      <c r="D585" s="294"/>
      <c r="E585" s="295">
        <v>-315.7</v>
      </c>
      <c r="F585" s="184">
        <v>-337.5</v>
      </c>
    </row>
    <row r="586" spans="1:6" ht="11.25" hidden="1">
      <c r="A586" s="293"/>
      <c r="B586" s="293"/>
      <c r="C586" s="293"/>
      <c r="D586" s="294"/>
      <c r="E586" s="295">
        <v>415</v>
      </c>
      <c r="F586" s="184">
        <v>415</v>
      </c>
    </row>
    <row r="587" spans="1:6" ht="11.25" hidden="1">
      <c r="A587" s="293"/>
      <c r="B587" s="293"/>
      <c r="C587" s="293"/>
      <c r="D587" s="294"/>
      <c r="E587" s="295">
        <f>E582+E583+E584+E585+E586</f>
        <v>1715283.2</v>
      </c>
      <c r="F587" s="295">
        <f>F582+F583+F584+F585+F586</f>
        <v>1866624.1</v>
      </c>
    </row>
    <row r="588" spans="1:6" ht="11.25" hidden="1">
      <c r="A588" s="293"/>
      <c r="B588" s="293"/>
      <c r="C588" s="293"/>
      <c r="D588" s="294"/>
      <c r="E588" s="296">
        <f>E580-E587</f>
        <v>0</v>
      </c>
      <c r="F588" s="296">
        <f>F580-F587</f>
        <v>0</v>
      </c>
    </row>
    <row r="589" spans="1:5" ht="11.25" hidden="1">
      <c r="A589" s="293"/>
      <c r="B589" s="293"/>
      <c r="C589" s="293"/>
      <c r="D589" s="294"/>
      <c r="E589" s="295"/>
    </row>
    <row r="590" spans="1:5" ht="11.25">
      <c r="A590" s="293"/>
      <c r="B590" s="293"/>
      <c r="C590" s="293"/>
      <c r="D590" s="294"/>
      <c r="E590" s="295"/>
    </row>
    <row r="591" spans="1:5" ht="11.25">
      <c r="A591" s="293"/>
      <c r="B591" s="293"/>
      <c r="C591" s="293"/>
      <c r="D591" s="294"/>
      <c r="E591" s="295"/>
    </row>
    <row r="592" spans="1:5" ht="11.25">
      <c r="A592" s="293"/>
      <c r="B592" s="293"/>
      <c r="C592" s="293"/>
      <c r="D592" s="294"/>
      <c r="E592" s="295"/>
    </row>
    <row r="593" spans="1:5" ht="11.25">
      <c r="A593" s="293"/>
      <c r="B593" s="293"/>
      <c r="C593" s="293"/>
      <c r="D593" s="294"/>
      <c r="E593" s="295"/>
    </row>
    <row r="594" spans="1:5" ht="11.25">
      <c r="A594" s="293"/>
      <c r="B594" s="293"/>
      <c r="C594" s="293"/>
      <c r="D594" s="294"/>
      <c r="E594" s="295"/>
    </row>
    <row r="595" spans="1:3" ht="11.25">
      <c r="A595" s="297"/>
      <c r="B595" s="297"/>
      <c r="C595" s="297"/>
    </row>
  </sheetData>
  <mergeCells count="11">
    <mergeCell ref="A580:D580"/>
    <mergeCell ref="D6:D9"/>
    <mergeCell ref="C6:C9"/>
    <mergeCell ref="B6:B9"/>
    <mergeCell ref="A6:A9"/>
    <mergeCell ref="F6:F9"/>
    <mergeCell ref="A4:F4"/>
    <mergeCell ref="A579:D579"/>
    <mergeCell ref="D1:E1"/>
    <mergeCell ref="D2:E2"/>
    <mergeCell ref="E6:E9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0"/>
  <sheetViews>
    <sheetView view="pageBreakPreview" zoomScaleNormal="110" zoomScaleSheetLayoutView="100" workbookViewId="0" topLeftCell="A1">
      <selection activeCell="E14" sqref="E14"/>
    </sheetView>
  </sheetViews>
  <sheetFormatPr defaultColWidth="9.140625" defaultRowHeight="12.75"/>
  <cols>
    <col min="1" max="1" width="3.57421875" style="86" customWidth="1"/>
    <col min="2" max="2" width="6.7109375" style="406" customWidth="1"/>
    <col min="3" max="3" width="7.57421875" style="406" customWidth="1"/>
    <col min="4" max="4" width="4.8515625" style="406" customWidth="1"/>
    <col min="5" max="5" width="58.7109375" style="407" customWidth="1"/>
    <col min="6" max="6" width="13.140625" style="305" customWidth="1"/>
    <col min="7" max="7" width="10.8515625" style="96" customWidth="1"/>
    <col min="8" max="8" width="12.7109375" style="96" customWidth="1"/>
    <col min="9" max="16384" width="10.8515625" style="96" customWidth="1"/>
  </cols>
  <sheetData>
    <row r="1" spans="2:6" ht="12.75">
      <c r="B1" s="299"/>
      <c r="C1" s="299"/>
      <c r="D1" s="299"/>
      <c r="E1" s="300"/>
      <c r="F1" s="300"/>
    </row>
    <row r="2" spans="2:6" ht="12">
      <c r="B2" s="299"/>
      <c r="C2" s="299"/>
      <c r="D2" s="299"/>
      <c r="E2" s="301"/>
      <c r="F2" s="301"/>
    </row>
    <row r="3" spans="2:6" ht="12">
      <c r="B3" s="299"/>
      <c r="C3" s="299"/>
      <c r="D3" s="299"/>
      <c r="E3" s="302"/>
      <c r="F3" s="302"/>
    </row>
    <row r="4" spans="2:6" ht="39" customHeight="1">
      <c r="B4" s="299"/>
      <c r="C4" s="299"/>
      <c r="D4" s="299"/>
      <c r="E4" s="302"/>
      <c r="F4" s="302"/>
    </row>
    <row r="5" spans="2:6" ht="12.75">
      <c r="B5" s="299"/>
      <c r="C5" s="299"/>
      <c r="D5" s="299"/>
      <c r="E5" s="300"/>
      <c r="F5" s="300"/>
    </row>
    <row r="6" spans="1:8" ht="12.75">
      <c r="A6" s="303" t="s">
        <v>497</v>
      </c>
      <c r="B6" s="303"/>
      <c r="C6" s="303"/>
      <c r="D6" s="303"/>
      <c r="E6" s="303"/>
      <c r="F6" s="303"/>
      <c r="G6" s="303"/>
      <c r="H6" s="303"/>
    </row>
    <row r="7" spans="2:5" ht="12.75">
      <c r="B7" s="299"/>
      <c r="C7" s="299"/>
      <c r="D7" s="299"/>
      <c r="E7" s="304"/>
    </row>
    <row r="8" spans="1:8" s="308" customFormat="1" ht="10.5">
      <c r="A8" s="306" t="s">
        <v>498</v>
      </c>
      <c r="B8" s="306" t="s">
        <v>62</v>
      </c>
      <c r="C8" s="306" t="s">
        <v>63</v>
      </c>
      <c r="D8" s="306" t="s">
        <v>64</v>
      </c>
      <c r="E8" s="307" t="s">
        <v>65</v>
      </c>
      <c r="F8" s="42" t="s">
        <v>66</v>
      </c>
      <c r="G8" s="43" t="s">
        <v>67</v>
      </c>
      <c r="H8" s="43" t="s">
        <v>68</v>
      </c>
    </row>
    <row r="9" spans="1:8" s="308" customFormat="1" ht="10.5">
      <c r="A9" s="309"/>
      <c r="B9" s="309"/>
      <c r="C9" s="309"/>
      <c r="D9" s="309"/>
      <c r="E9" s="310"/>
      <c r="F9" s="47"/>
      <c r="G9" s="48"/>
      <c r="H9" s="48"/>
    </row>
    <row r="10" spans="1:8" s="308" customFormat="1" ht="10.5">
      <c r="A10" s="309"/>
      <c r="B10" s="309"/>
      <c r="C10" s="309"/>
      <c r="D10" s="309"/>
      <c r="E10" s="310"/>
      <c r="F10" s="47"/>
      <c r="G10" s="48"/>
      <c r="H10" s="48"/>
    </row>
    <row r="11" spans="1:8" s="308" customFormat="1" ht="10.5">
      <c r="A11" s="309"/>
      <c r="B11" s="309"/>
      <c r="C11" s="309"/>
      <c r="D11" s="309"/>
      <c r="E11" s="311"/>
      <c r="F11" s="47"/>
      <c r="G11" s="49"/>
      <c r="H11" s="49"/>
    </row>
    <row r="12" spans="1:8" s="308" customFormat="1" ht="30.75" customHeight="1">
      <c r="A12" s="312" t="s">
        <v>499</v>
      </c>
      <c r="B12" s="312"/>
      <c r="C12" s="312"/>
      <c r="D12" s="312"/>
      <c r="E12" s="312"/>
      <c r="F12" s="313">
        <v>40912.7</v>
      </c>
      <c r="G12" s="313">
        <v>645</v>
      </c>
      <c r="H12" s="313">
        <v>41557.7</v>
      </c>
    </row>
    <row r="13" spans="1:8" s="318" customFormat="1" ht="10.5">
      <c r="A13" s="314" t="s">
        <v>500</v>
      </c>
      <c r="B13" s="315" t="s">
        <v>69</v>
      </c>
      <c r="C13" s="315"/>
      <c r="D13" s="315"/>
      <c r="E13" s="316" t="s">
        <v>70</v>
      </c>
      <c r="F13" s="317">
        <v>37421.7</v>
      </c>
      <c r="G13" s="317">
        <v>415</v>
      </c>
      <c r="H13" s="317">
        <v>37836.7</v>
      </c>
    </row>
    <row r="14" spans="1:8" s="318" customFormat="1" ht="44.25" customHeight="1">
      <c r="A14" s="319" t="s">
        <v>500</v>
      </c>
      <c r="B14" s="319" t="s">
        <v>83</v>
      </c>
      <c r="C14" s="319"/>
      <c r="D14" s="319"/>
      <c r="E14" s="320" t="s">
        <v>84</v>
      </c>
      <c r="F14" s="321">
        <v>10308.4</v>
      </c>
      <c r="G14" s="321">
        <v>0</v>
      </c>
      <c r="H14" s="321">
        <v>10308.4</v>
      </c>
    </row>
    <row r="15" spans="1:8" s="318" customFormat="1" ht="22.5">
      <c r="A15" s="322" t="s">
        <v>500</v>
      </c>
      <c r="B15" s="322" t="s">
        <v>83</v>
      </c>
      <c r="C15" s="322" t="s">
        <v>85</v>
      </c>
      <c r="D15" s="322"/>
      <c r="E15" s="323" t="s">
        <v>86</v>
      </c>
      <c r="F15" s="324">
        <v>10308.4</v>
      </c>
      <c r="G15" s="324">
        <v>0</v>
      </c>
      <c r="H15" s="324">
        <v>10308.4</v>
      </c>
    </row>
    <row r="16" spans="1:8" s="318" customFormat="1" ht="11.25">
      <c r="A16" s="325" t="s">
        <v>500</v>
      </c>
      <c r="B16" s="325" t="s">
        <v>83</v>
      </c>
      <c r="C16" s="325" t="s">
        <v>87</v>
      </c>
      <c r="D16" s="325"/>
      <c r="E16" s="326" t="s">
        <v>88</v>
      </c>
      <c r="F16" s="327">
        <v>7159.8</v>
      </c>
      <c r="G16" s="327">
        <v>0</v>
      </c>
      <c r="H16" s="327">
        <v>7159.8</v>
      </c>
    </row>
    <row r="17" spans="1:8" s="318" customFormat="1" ht="27" customHeight="1">
      <c r="A17" s="325" t="s">
        <v>500</v>
      </c>
      <c r="B17" s="325" t="s">
        <v>83</v>
      </c>
      <c r="C17" s="325" t="s">
        <v>89</v>
      </c>
      <c r="D17" s="325"/>
      <c r="E17" s="326" t="s">
        <v>78</v>
      </c>
      <c r="F17" s="327">
        <v>7159.8</v>
      </c>
      <c r="G17" s="327">
        <v>0</v>
      </c>
      <c r="H17" s="327">
        <v>7159.8</v>
      </c>
    </row>
    <row r="18" spans="1:8" s="318" customFormat="1" ht="33.75">
      <c r="A18" s="328" t="s">
        <v>500</v>
      </c>
      <c r="B18" s="328" t="s">
        <v>83</v>
      </c>
      <c r="C18" s="328" t="s">
        <v>89</v>
      </c>
      <c r="D18" s="328" t="s">
        <v>79</v>
      </c>
      <c r="E18" s="329" t="s">
        <v>80</v>
      </c>
      <c r="F18" s="330">
        <v>6071.7</v>
      </c>
      <c r="G18" s="330">
        <v>0</v>
      </c>
      <c r="H18" s="330">
        <v>6071.7</v>
      </c>
    </row>
    <row r="19" spans="1:8" s="318" customFormat="1" ht="11.25">
      <c r="A19" s="328" t="s">
        <v>500</v>
      </c>
      <c r="B19" s="328" t="s">
        <v>83</v>
      </c>
      <c r="C19" s="328" t="s">
        <v>89</v>
      </c>
      <c r="D19" s="328" t="s">
        <v>81</v>
      </c>
      <c r="E19" s="329" t="s">
        <v>82</v>
      </c>
      <c r="F19" s="330">
        <v>6071.7</v>
      </c>
      <c r="G19" s="330">
        <v>0</v>
      </c>
      <c r="H19" s="330">
        <v>6071.7</v>
      </c>
    </row>
    <row r="20" spans="1:8" s="318" customFormat="1" ht="11.25">
      <c r="A20" s="328" t="s">
        <v>500</v>
      </c>
      <c r="B20" s="328" t="s">
        <v>83</v>
      </c>
      <c r="C20" s="328" t="s">
        <v>89</v>
      </c>
      <c r="D20" s="328" t="s">
        <v>90</v>
      </c>
      <c r="E20" s="329" t="s">
        <v>91</v>
      </c>
      <c r="F20" s="330">
        <v>843.8</v>
      </c>
      <c r="G20" s="330">
        <v>0</v>
      </c>
      <c r="H20" s="330">
        <v>843.8</v>
      </c>
    </row>
    <row r="21" spans="1:8" s="318" customFormat="1" ht="22.5">
      <c r="A21" s="328" t="s">
        <v>500</v>
      </c>
      <c r="B21" s="328" t="s">
        <v>83</v>
      </c>
      <c r="C21" s="328" t="s">
        <v>89</v>
      </c>
      <c r="D21" s="328" t="s">
        <v>92</v>
      </c>
      <c r="E21" s="329" t="s">
        <v>93</v>
      </c>
      <c r="F21" s="330">
        <v>843.8</v>
      </c>
      <c r="G21" s="330">
        <v>0</v>
      </c>
      <c r="H21" s="330">
        <v>843.8</v>
      </c>
    </row>
    <row r="22" spans="1:8" s="318" customFormat="1" ht="11.25">
      <c r="A22" s="328" t="s">
        <v>500</v>
      </c>
      <c r="B22" s="328" t="s">
        <v>83</v>
      </c>
      <c r="C22" s="328" t="s">
        <v>89</v>
      </c>
      <c r="D22" s="328" t="s">
        <v>94</v>
      </c>
      <c r="E22" s="329" t="s">
        <v>95</v>
      </c>
      <c r="F22" s="330">
        <v>244.3</v>
      </c>
      <c r="G22" s="330">
        <v>0</v>
      </c>
      <c r="H22" s="330">
        <v>244.3</v>
      </c>
    </row>
    <row r="23" spans="1:8" s="318" customFormat="1" ht="11.25">
      <c r="A23" s="328" t="s">
        <v>500</v>
      </c>
      <c r="B23" s="328" t="s">
        <v>83</v>
      </c>
      <c r="C23" s="328" t="s">
        <v>89</v>
      </c>
      <c r="D23" s="328" t="s">
        <v>96</v>
      </c>
      <c r="E23" s="329" t="s">
        <v>97</v>
      </c>
      <c r="F23" s="330">
        <v>39.4</v>
      </c>
      <c r="G23" s="330">
        <v>0</v>
      </c>
      <c r="H23" s="330">
        <v>39.4</v>
      </c>
    </row>
    <row r="24" spans="1:8" s="318" customFormat="1" ht="11.25">
      <c r="A24" s="328" t="s">
        <v>500</v>
      </c>
      <c r="B24" s="328" t="s">
        <v>83</v>
      </c>
      <c r="C24" s="328" t="s">
        <v>89</v>
      </c>
      <c r="D24" s="328" t="s">
        <v>98</v>
      </c>
      <c r="E24" s="329" t="s">
        <v>99</v>
      </c>
      <c r="F24" s="330">
        <v>204.9</v>
      </c>
      <c r="G24" s="330">
        <v>0</v>
      </c>
      <c r="H24" s="330">
        <v>204.9</v>
      </c>
    </row>
    <row r="25" spans="1:8" s="318" customFormat="1" ht="11.25">
      <c r="A25" s="325" t="s">
        <v>500</v>
      </c>
      <c r="B25" s="325" t="s">
        <v>83</v>
      </c>
      <c r="C25" s="325" t="s">
        <v>100</v>
      </c>
      <c r="D25" s="325"/>
      <c r="E25" s="326" t="s">
        <v>101</v>
      </c>
      <c r="F25" s="327">
        <v>1811.9</v>
      </c>
      <c r="G25" s="327">
        <v>0</v>
      </c>
      <c r="H25" s="327">
        <v>1811.9</v>
      </c>
    </row>
    <row r="26" spans="1:8" s="318" customFormat="1" ht="22.5" customHeight="1">
      <c r="A26" s="325" t="s">
        <v>500</v>
      </c>
      <c r="B26" s="325" t="s">
        <v>83</v>
      </c>
      <c r="C26" s="325" t="s">
        <v>102</v>
      </c>
      <c r="D26" s="325"/>
      <c r="E26" s="326" t="s">
        <v>78</v>
      </c>
      <c r="F26" s="327">
        <v>1811.9</v>
      </c>
      <c r="G26" s="327">
        <v>0</v>
      </c>
      <c r="H26" s="327">
        <v>1811.9</v>
      </c>
    </row>
    <row r="27" spans="1:8" s="318" customFormat="1" ht="33.75">
      <c r="A27" s="328" t="s">
        <v>500</v>
      </c>
      <c r="B27" s="328" t="s">
        <v>83</v>
      </c>
      <c r="C27" s="328" t="s">
        <v>102</v>
      </c>
      <c r="D27" s="328" t="s">
        <v>79</v>
      </c>
      <c r="E27" s="329" t="s">
        <v>80</v>
      </c>
      <c r="F27" s="330">
        <v>1811.9</v>
      </c>
      <c r="G27" s="330">
        <v>0</v>
      </c>
      <c r="H27" s="330">
        <v>1811.9</v>
      </c>
    </row>
    <row r="28" spans="1:8" s="318" customFormat="1" ht="11.25">
      <c r="A28" s="328" t="s">
        <v>500</v>
      </c>
      <c r="B28" s="328" t="s">
        <v>83</v>
      </c>
      <c r="C28" s="328" t="s">
        <v>102</v>
      </c>
      <c r="D28" s="328" t="s">
        <v>81</v>
      </c>
      <c r="E28" s="329" t="s">
        <v>82</v>
      </c>
      <c r="F28" s="330">
        <v>1811.9</v>
      </c>
      <c r="G28" s="330">
        <v>0</v>
      </c>
      <c r="H28" s="330">
        <v>1811.9</v>
      </c>
    </row>
    <row r="29" spans="1:8" s="318" customFormat="1" ht="14.25" customHeight="1">
      <c r="A29" s="325" t="s">
        <v>500</v>
      </c>
      <c r="B29" s="325" t="s">
        <v>83</v>
      </c>
      <c r="C29" s="325" t="s">
        <v>103</v>
      </c>
      <c r="D29" s="325"/>
      <c r="E29" s="326" t="s">
        <v>104</v>
      </c>
      <c r="F29" s="327">
        <v>1336.7</v>
      </c>
      <c r="G29" s="327">
        <v>0</v>
      </c>
      <c r="H29" s="327">
        <v>1336.7</v>
      </c>
    </row>
    <row r="30" spans="1:8" s="318" customFormat="1" ht="16.5" customHeight="1">
      <c r="A30" s="325" t="s">
        <v>500</v>
      </c>
      <c r="B30" s="325" t="s">
        <v>83</v>
      </c>
      <c r="C30" s="325" t="s">
        <v>105</v>
      </c>
      <c r="D30" s="325"/>
      <c r="E30" s="326" t="s">
        <v>78</v>
      </c>
      <c r="F30" s="327">
        <v>1336.7</v>
      </c>
      <c r="G30" s="327">
        <v>0</v>
      </c>
      <c r="H30" s="327">
        <v>1336.7</v>
      </c>
    </row>
    <row r="31" spans="1:8" s="318" customFormat="1" ht="33.75">
      <c r="A31" s="328" t="s">
        <v>500</v>
      </c>
      <c r="B31" s="328" t="s">
        <v>83</v>
      </c>
      <c r="C31" s="328" t="s">
        <v>105</v>
      </c>
      <c r="D31" s="328" t="s">
        <v>79</v>
      </c>
      <c r="E31" s="329" t="s">
        <v>80</v>
      </c>
      <c r="F31" s="330">
        <v>1336.7</v>
      </c>
      <c r="G31" s="330">
        <v>0</v>
      </c>
      <c r="H31" s="330">
        <v>1336.7</v>
      </c>
    </row>
    <row r="32" spans="1:8" s="318" customFormat="1" ht="11.25">
      <c r="A32" s="328" t="s">
        <v>500</v>
      </c>
      <c r="B32" s="328" t="s">
        <v>83</v>
      </c>
      <c r="C32" s="328" t="s">
        <v>105</v>
      </c>
      <c r="D32" s="328" t="s">
        <v>81</v>
      </c>
      <c r="E32" s="329" t="s">
        <v>82</v>
      </c>
      <c r="F32" s="330">
        <v>1336.7</v>
      </c>
      <c r="G32" s="330">
        <v>0</v>
      </c>
      <c r="H32" s="330">
        <v>1336.7</v>
      </c>
    </row>
    <row r="33" spans="1:8" s="318" customFormat="1" ht="31.5" customHeight="1">
      <c r="A33" s="319" t="s">
        <v>500</v>
      </c>
      <c r="B33" s="319" t="s">
        <v>124</v>
      </c>
      <c r="C33" s="319"/>
      <c r="D33" s="319"/>
      <c r="E33" s="320" t="s">
        <v>125</v>
      </c>
      <c r="F33" s="321">
        <v>26713.3</v>
      </c>
      <c r="G33" s="321">
        <v>0</v>
      </c>
      <c r="H33" s="321">
        <v>26713.3</v>
      </c>
    </row>
    <row r="34" spans="1:8" s="318" customFormat="1" ht="27.75" customHeight="1">
      <c r="A34" s="322" t="s">
        <v>500</v>
      </c>
      <c r="B34" s="322" t="s">
        <v>124</v>
      </c>
      <c r="C34" s="322" t="s">
        <v>126</v>
      </c>
      <c r="D34" s="322"/>
      <c r="E34" s="323" t="s">
        <v>127</v>
      </c>
      <c r="F34" s="324">
        <v>24049.2</v>
      </c>
      <c r="G34" s="324">
        <v>0</v>
      </c>
      <c r="H34" s="324">
        <v>24049.2</v>
      </c>
    </row>
    <row r="35" spans="1:8" s="318" customFormat="1" ht="15" customHeight="1">
      <c r="A35" s="325" t="s">
        <v>500</v>
      </c>
      <c r="B35" s="325" t="s">
        <v>124</v>
      </c>
      <c r="C35" s="325" t="s">
        <v>128</v>
      </c>
      <c r="D35" s="325"/>
      <c r="E35" s="326" t="s">
        <v>78</v>
      </c>
      <c r="F35" s="327">
        <v>24049.2</v>
      </c>
      <c r="G35" s="327">
        <v>0</v>
      </c>
      <c r="H35" s="327">
        <v>24049.2</v>
      </c>
    </row>
    <row r="36" spans="1:8" s="318" customFormat="1" ht="33.75">
      <c r="A36" s="328" t="s">
        <v>500</v>
      </c>
      <c r="B36" s="328" t="s">
        <v>124</v>
      </c>
      <c r="C36" s="328" t="s">
        <v>128</v>
      </c>
      <c r="D36" s="328" t="s">
        <v>79</v>
      </c>
      <c r="E36" s="329" t="s">
        <v>80</v>
      </c>
      <c r="F36" s="330">
        <v>21574.4</v>
      </c>
      <c r="G36" s="330">
        <v>0</v>
      </c>
      <c r="H36" s="330">
        <v>21574.4</v>
      </c>
    </row>
    <row r="37" spans="1:8" s="318" customFormat="1" ht="11.25">
      <c r="A37" s="328" t="s">
        <v>500</v>
      </c>
      <c r="B37" s="328" t="s">
        <v>124</v>
      </c>
      <c r="C37" s="328" t="s">
        <v>128</v>
      </c>
      <c r="D37" s="328" t="s">
        <v>81</v>
      </c>
      <c r="E37" s="329" t="s">
        <v>82</v>
      </c>
      <c r="F37" s="330">
        <v>21574.4</v>
      </c>
      <c r="G37" s="330">
        <v>0</v>
      </c>
      <c r="H37" s="330">
        <v>21574.4</v>
      </c>
    </row>
    <row r="38" spans="1:8" s="318" customFormat="1" ht="11.25">
      <c r="A38" s="328" t="s">
        <v>500</v>
      </c>
      <c r="B38" s="328" t="s">
        <v>124</v>
      </c>
      <c r="C38" s="328" t="s">
        <v>128</v>
      </c>
      <c r="D38" s="328" t="s">
        <v>90</v>
      </c>
      <c r="E38" s="329" t="s">
        <v>91</v>
      </c>
      <c r="F38" s="330">
        <v>2469.8</v>
      </c>
      <c r="G38" s="330">
        <v>0</v>
      </c>
      <c r="H38" s="330">
        <v>2469.8</v>
      </c>
    </row>
    <row r="39" spans="1:8" s="318" customFormat="1" ht="22.5">
      <c r="A39" s="328" t="s">
        <v>500</v>
      </c>
      <c r="B39" s="328" t="s">
        <v>124</v>
      </c>
      <c r="C39" s="328" t="s">
        <v>128</v>
      </c>
      <c r="D39" s="328" t="s">
        <v>92</v>
      </c>
      <c r="E39" s="329" t="s">
        <v>93</v>
      </c>
      <c r="F39" s="330">
        <v>2469.8</v>
      </c>
      <c r="G39" s="330">
        <v>0</v>
      </c>
      <c r="H39" s="330">
        <v>2469.8</v>
      </c>
    </row>
    <row r="40" spans="1:8" s="318" customFormat="1" ht="11.25">
      <c r="A40" s="328" t="s">
        <v>500</v>
      </c>
      <c r="B40" s="328" t="s">
        <v>124</v>
      </c>
      <c r="C40" s="328" t="s">
        <v>128</v>
      </c>
      <c r="D40" s="328" t="s">
        <v>94</v>
      </c>
      <c r="E40" s="329" t="s">
        <v>95</v>
      </c>
      <c r="F40" s="330">
        <v>5</v>
      </c>
      <c r="G40" s="330">
        <v>0</v>
      </c>
      <c r="H40" s="330">
        <v>5</v>
      </c>
    </row>
    <row r="41" spans="1:8" s="318" customFormat="1" ht="11.25">
      <c r="A41" s="328" t="s">
        <v>500</v>
      </c>
      <c r="B41" s="328" t="s">
        <v>124</v>
      </c>
      <c r="C41" s="328" t="s">
        <v>128</v>
      </c>
      <c r="D41" s="328" t="s">
        <v>96</v>
      </c>
      <c r="E41" s="329" t="s">
        <v>97</v>
      </c>
      <c r="F41" s="330">
        <v>5</v>
      </c>
      <c r="G41" s="330">
        <v>0</v>
      </c>
      <c r="H41" s="330">
        <v>5</v>
      </c>
    </row>
    <row r="42" spans="1:8" s="318" customFormat="1" ht="22.5">
      <c r="A42" s="322" t="s">
        <v>500</v>
      </c>
      <c r="B42" s="322" t="s">
        <v>124</v>
      </c>
      <c r="C42" s="322" t="s">
        <v>85</v>
      </c>
      <c r="D42" s="322"/>
      <c r="E42" s="323" t="s">
        <v>86</v>
      </c>
      <c r="F42" s="324">
        <v>2664.1</v>
      </c>
      <c r="G42" s="324">
        <v>0</v>
      </c>
      <c r="H42" s="324">
        <v>2664.1</v>
      </c>
    </row>
    <row r="43" spans="1:8" s="318" customFormat="1" ht="11.25">
      <c r="A43" s="325" t="s">
        <v>500</v>
      </c>
      <c r="B43" s="325" t="s">
        <v>124</v>
      </c>
      <c r="C43" s="325" t="s">
        <v>129</v>
      </c>
      <c r="D43" s="325"/>
      <c r="E43" s="326" t="s">
        <v>130</v>
      </c>
      <c r="F43" s="327">
        <v>2664.1</v>
      </c>
      <c r="G43" s="327">
        <v>0</v>
      </c>
      <c r="H43" s="327">
        <v>2664.1</v>
      </c>
    </row>
    <row r="44" spans="1:8" s="318" customFormat="1" ht="15" customHeight="1">
      <c r="A44" s="325" t="s">
        <v>500</v>
      </c>
      <c r="B44" s="325" t="s">
        <v>124</v>
      </c>
      <c r="C44" s="325" t="s">
        <v>131</v>
      </c>
      <c r="D44" s="325"/>
      <c r="E44" s="326" t="s">
        <v>78</v>
      </c>
      <c r="F44" s="327">
        <v>2664.1</v>
      </c>
      <c r="G44" s="327">
        <v>0</v>
      </c>
      <c r="H44" s="327">
        <v>2664.1</v>
      </c>
    </row>
    <row r="45" spans="1:8" s="318" customFormat="1" ht="33.75">
      <c r="A45" s="328" t="s">
        <v>500</v>
      </c>
      <c r="B45" s="328" t="s">
        <v>124</v>
      </c>
      <c r="C45" s="328" t="s">
        <v>131</v>
      </c>
      <c r="D45" s="328" t="s">
        <v>79</v>
      </c>
      <c r="E45" s="329" t="s">
        <v>80</v>
      </c>
      <c r="F45" s="330">
        <v>2614.8</v>
      </c>
      <c r="G45" s="330">
        <v>0</v>
      </c>
      <c r="H45" s="330">
        <v>2614.8</v>
      </c>
    </row>
    <row r="46" spans="1:8" s="318" customFormat="1" ht="11.25">
      <c r="A46" s="328" t="s">
        <v>500</v>
      </c>
      <c r="B46" s="328" t="s">
        <v>124</v>
      </c>
      <c r="C46" s="328" t="s">
        <v>131</v>
      </c>
      <c r="D46" s="328" t="s">
        <v>81</v>
      </c>
      <c r="E46" s="329" t="s">
        <v>82</v>
      </c>
      <c r="F46" s="330">
        <v>2614.8</v>
      </c>
      <c r="G46" s="330">
        <v>0</v>
      </c>
      <c r="H46" s="330">
        <v>2614.8</v>
      </c>
    </row>
    <row r="47" spans="1:8" s="318" customFormat="1" ht="11.25">
      <c r="A47" s="328" t="s">
        <v>500</v>
      </c>
      <c r="B47" s="328" t="s">
        <v>124</v>
      </c>
      <c r="C47" s="328" t="s">
        <v>131</v>
      </c>
      <c r="D47" s="328" t="s">
        <v>90</v>
      </c>
      <c r="E47" s="329" t="s">
        <v>91</v>
      </c>
      <c r="F47" s="330">
        <v>49.3</v>
      </c>
      <c r="G47" s="330">
        <v>0</v>
      </c>
      <c r="H47" s="330">
        <v>49.3</v>
      </c>
    </row>
    <row r="48" spans="1:8" s="318" customFormat="1" ht="22.5">
      <c r="A48" s="328" t="s">
        <v>500</v>
      </c>
      <c r="B48" s="328" t="s">
        <v>124</v>
      </c>
      <c r="C48" s="328" t="s">
        <v>131</v>
      </c>
      <c r="D48" s="328" t="s">
        <v>92</v>
      </c>
      <c r="E48" s="329" t="s">
        <v>93</v>
      </c>
      <c r="F48" s="330">
        <v>49.3</v>
      </c>
      <c r="G48" s="330">
        <v>0</v>
      </c>
      <c r="H48" s="330">
        <v>49.3</v>
      </c>
    </row>
    <row r="49" spans="1:8" s="318" customFormat="1" ht="10.5">
      <c r="A49" s="319" t="s">
        <v>500</v>
      </c>
      <c r="B49" s="319" t="s">
        <v>140</v>
      </c>
      <c r="C49" s="331"/>
      <c r="D49" s="331"/>
      <c r="E49" s="320" t="s">
        <v>141</v>
      </c>
      <c r="F49" s="321">
        <v>400</v>
      </c>
      <c r="G49" s="321">
        <v>415</v>
      </c>
      <c r="H49" s="321">
        <v>815</v>
      </c>
    </row>
    <row r="50" spans="1:8" s="308" customFormat="1" ht="22.5">
      <c r="A50" s="322" t="s">
        <v>500</v>
      </c>
      <c r="B50" s="322" t="s">
        <v>140</v>
      </c>
      <c r="C50" s="322" t="s">
        <v>126</v>
      </c>
      <c r="D50" s="322"/>
      <c r="E50" s="323" t="s">
        <v>127</v>
      </c>
      <c r="F50" s="324">
        <v>400</v>
      </c>
      <c r="G50" s="324">
        <v>415</v>
      </c>
      <c r="H50" s="324">
        <v>815</v>
      </c>
    </row>
    <row r="51" spans="1:8" s="308" customFormat="1" ht="22.5">
      <c r="A51" s="325" t="s">
        <v>500</v>
      </c>
      <c r="B51" s="325" t="s">
        <v>140</v>
      </c>
      <c r="C51" s="325" t="s">
        <v>169</v>
      </c>
      <c r="D51" s="325"/>
      <c r="E51" s="326" t="s">
        <v>170</v>
      </c>
      <c r="F51" s="327">
        <v>400</v>
      </c>
      <c r="G51" s="327">
        <v>415</v>
      </c>
      <c r="H51" s="327">
        <v>815</v>
      </c>
    </row>
    <row r="52" spans="1:8" s="308" customFormat="1" ht="11.25">
      <c r="A52" s="328" t="s">
        <v>500</v>
      </c>
      <c r="B52" s="328" t="s">
        <v>140</v>
      </c>
      <c r="C52" s="328" t="s">
        <v>169</v>
      </c>
      <c r="D52" s="328" t="s">
        <v>94</v>
      </c>
      <c r="E52" s="329" t="s">
        <v>95</v>
      </c>
      <c r="F52" s="332">
        <v>400</v>
      </c>
      <c r="G52" s="332">
        <v>415</v>
      </c>
      <c r="H52" s="332">
        <v>815</v>
      </c>
    </row>
    <row r="53" spans="1:8" s="308" customFormat="1" ht="11.25">
      <c r="A53" s="328" t="s">
        <v>500</v>
      </c>
      <c r="B53" s="328" t="s">
        <v>140</v>
      </c>
      <c r="C53" s="328" t="s">
        <v>169</v>
      </c>
      <c r="D53" s="328" t="s">
        <v>171</v>
      </c>
      <c r="E53" s="329" t="s">
        <v>172</v>
      </c>
      <c r="F53" s="332">
        <v>400</v>
      </c>
      <c r="G53" s="332">
        <v>415</v>
      </c>
      <c r="H53" s="332">
        <v>815</v>
      </c>
    </row>
    <row r="54" spans="1:8" s="318" customFormat="1" ht="10.5">
      <c r="A54" s="314" t="s">
        <v>500</v>
      </c>
      <c r="B54" s="314" t="s">
        <v>419</v>
      </c>
      <c r="C54" s="315"/>
      <c r="D54" s="315"/>
      <c r="E54" s="316" t="s">
        <v>420</v>
      </c>
      <c r="F54" s="317">
        <v>0</v>
      </c>
      <c r="G54" s="317">
        <v>230</v>
      </c>
      <c r="H54" s="317">
        <v>230</v>
      </c>
    </row>
    <row r="55" spans="1:8" s="318" customFormat="1" ht="10.5">
      <c r="A55" s="319" t="s">
        <v>500</v>
      </c>
      <c r="B55" s="319" t="s">
        <v>421</v>
      </c>
      <c r="C55" s="319"/>
      <c r="D55" s="319"/>
      <c r="E55" s="333" t="s">
        <v>422</v>
      </c>
      <c r="F55" s="321">
        <v>0</v>
      </c>
      <c r="G55" s="321">
        <v>230</v>
      </c>
      <c r="H55" s="321">
        <v>230</v>
      </c>
    </row>
    <row r="56" spans="1:8" s="308" customFormat="1" ht="22.5">
      <c r="A56" s="322" t="s">
        <v>500</v>
      </c>
      <c r="B56" s="334" t="s">
        <v>421</v>
      </c>
      <c r="C56" s="334" t="s">
        <v>126</v>
      </c>
      <c r="D56" s="334"/>
      <c r="E56" s="335" t="s">
        <v>127</v>
      </c>
      <c r="F56" s="324">
        <v>0</v>
      </c>
      <c r="G56" s="324">
        <v>230</v>
      </c>
      <c r="H56" s="324">
        <v>230</v>
      </c>
    </row>
    <row r="57" spans="1:8" s="308" customFormat="1" ht="24.75" customHeight="1">
      <c r="A57" s="325" t="s">
        <v>500</v>
      </c>
      <c r="B57" s="336" t="s">
        <v>421</v>
      </c>
      <c r="C57" s="336" t="s">
        <v>423</v>
      </c>
      <c r="D57" s="336"/>
      <c r="E57" s="337" t="s">
        <v>424</v>
      </c>
      <c r="F57" s="327">
        <v>0</v>
      </c>
      <c r="G57" s="327">
        <v>230</v>
      </c>
      <c r="H57" s="327">
        <v>230</v>
      </c>
    </row>
    <row r="58" spans="1:8" s="308" customFormat="1" ht="11.25">
      <c r="A58" s="328" t="s">
        <v>500</v>
      </c>
      <c r="B58" s="338" t="s">
        <v>421</v>
      </c>
      <c r="C58" s="338" t="s">
        <v>423</v>
      </c>
      <c r="D58" s="338" t="s">
        <v>395</v>
      </c>
      <c r="E58" s="339" t="s">
        <v>425</v>
      </c>
      <c r="F58" s="332">
        <v>0</v>
      </c>
      <c r="G58" s="332">
        <v>230</v>
      </c>
      <c r="H58" s="332">
        <v>230</v>
      </c>
    </row>
    <row r="59" spans="1:8" s="308" customFormat="1" ht="22.5">
      <c r="A59" s="328" t="s">
        <v>500</v>
      </c>
      <c r="B59" s="328" t="s">
        <v>421</v>
      </c>
      <c r="C59" s="328" t="s">
        <v>423</v>
      </c>
      <c r="D59" s="328" t="s">
        <v>426</v>
      </c>
      <c r="E59" s="329" t="s">
        <v>427</v>
      </c>
      <c r="F59" s="332">
        <v>0</v>
      </c>
      <c r="G59" s="332">
        <v>230</v>
      </c>
      <c r="H59" s="332">
        <v>230</v>
      </c>
    </row>
    <row r="60" spans="1:8" s="318" customFormat="1" ht="21">
      <c r="A60" s="314" t="s">
        <v>500</v>
      </c>
      <c r="B60" s="314" t="s">
        <v>473</v>
      </c>
      <c r="C60" s="315"/>
      <c r="D60" s="315"/>
      <c r="E60" s="316" t="s">
        <v>474</v>
      </c>
      <c r="F60" s="317">
        <v>3491</v>
      </c>
      <c r="G60" s="317">
        <v>0</v>
      </c>
      <c r="H60" s="317">
        <v>3491</v>
      </c>
    </row>
    <row r="61" spans="1:8" s="318" customFormat="1" ht="10.5">
      <c r="A61" s="319" t="s">
        <v>500</v>
      </c>
      <c r="B61" s="319" t="s">
        <v>475</v>
      </c>
      <c r="C61" s="331"/>
      <c r="D61" s="331"/>
      <c r="E61" s="333" t="s">
        <v>476</v>
      </c>
      <c r="F61" s="321">
        <v>3491</v>
      </c>
      <c r="G61" s="321">
        <v>0</v>
      </c>
      <c r="H61" s="321">
        <v>3491</v>
      </c>
    </row>
    <row r="62" spans="1:8" s="308" customFormat="1" ht="22.5">
      <c r="A62" s="322" t="s">
        <v>500</v>
      </c>
      <c r="B62" s="334" t="s">
        <v>475</v>
      </c>
      <c r="C62" s="334" t="s">
        <v>126</v>
      </c>
      <c r="D62" s="334"/>
      <c r="E62" s="335" t="s">
        <v>127</v>
      </c>
      <c r="F62" s="324">
        <v>3491</v>
      </c>
      <c r="G62" s="324">
        <v>0</v>
      </c>
      <c r="H62" s="324">
        <v>3491</v>
      </c>
    </row>
    <row r="63" spans="1:8" s="308" customFormat="1" ht="11.25">
      <c r="A63" s="325" t="s">
        <v>500</v>
      </c>
      <c r="B63" s="336" t="s">
        <v>475</v>
      </c>
      <c r="C63" s="336" t="s">
        <v>477</v>
      </c>
      <c r="D63" s="336"/>
      <c r="E63" s="337" t="s">
        <v>478</v>
      </c>
      <c r="F63" s="327">
        <v>3491</v>
      </c>
      <c r="G63" s="327">
        <v>0</v>
      </c>
      <c r="H63" s="327">
        <v>3491</v>
      </c>
    </row>
    <row r="64" spans="1:8" s="308" customFormat="1" ht="11.25">
      <c r="A64" s="328" t="s">
        <v>500</v>
      </c>
      <c r="B64" s="338" t="s">
        <v>475</v>
      </c>
      <c r="C64" s="338" t="s">
        <v>477</v>
      </c>
      <c r="D64" s="338" t="s">
        <v>479</v>
      </c>
      <c r="E64" s="339" t="s">
        <v>480</v>
      </c>
      <c r="F64" s="332">
        <v>3491</v>
      </c>
      <c r="G64" s="332">
        <v>0</v>
      </c>
      <c r="H64" s="332">
        <v>3491</v>
      </c>
    </row>
    <row r="65" spans="1:8" s="308" customFormat="1" ht="11.25">
      <c r="A65" s="328" t="s">
        <v>500</v>
      </c>
      <c r="B65" s="328" t="s">
        <v>475</v>
      </c>
      <c r="C65" s="328" t="s">
        <v>477</v>
      </c>
      <c r="D65" s="328" t="s">
        <v>481</v>
      </c>
      <c r="E65" s="329" t="s">
        <v>482</v>
      </c>
      <c r="F65" s="332">
        <v>3491</v>
      </c>
      <c r="G65" s="332">
        <v>0</v>
      </c>
      <c r="H65" s="332">
        <v>3491</v>
      </c>
    </row>
    <row r="66" spans="1:8" s="308" customFormat="1" ht="28.5" customHeight="1">
      <c r="A66" s="312" t="s">
        <v>501</v>
      </c>
      <c r="B66" s="312"/>
      <c r="C66" s="312"/>
      <c r="D66" s="312"/>
      <c r="E66" s="312"/>
      <c r="F66" s="313">
        <v>20780.7</v>
      </c>
      <c r="G66" s="313">
        <v>0</v>
      </c>
      <c r="H66" s="313">
        <v>20780.7</v>
      </c>
    </row>
    <row r="67" spans="1:8" s="308" customFormat="1" ht="10.5">
      <c r="A67" s="315">
        <v>162</v>
      </c>
      <c r="B67" s="314" t="s">
        <v>69</v>
      </c>
      <c r="C67" s="314"/>
      <c r="D67" s="314"/>
      <c r="E67" s="340" t="s">
        <v>70</v>
      </c>
      <c r="F67" s="317">
        <v>13005.5</v>
      </c>
      <c r="G67" s="317">
        <v>0</v>
      </c>
      <c r="H67" s="317">
        <v>13005.5</v>
      </c>
    </row>
    <row r="68" spans="1:8" s="341" customFormat="1" ht="10.5">
      <c r="A68" s="331">
        <v>162</v>
      </c>
      <c r="B68" s="319" t="s">
        <v>140</v>
      </c>
      <c r="C68" s="319"/>
      <c r="D68" s="319"/>
      <c r="E68" s="320" t="s">
        <v>141</v>
      </c>
      <c r="F68" s="321">
        <v>13005.5</v>
      </c>
      <c r="G68" s="321">
        <v>0</v>
      </c>
      <c r="H68" s="321">
        <v>13005.5</v>
      </c>
    </row>
    <row r="69" spans="1:8" s="341" customFormat="1" ht="22.5">
      <c r="A69" s="334">
        <v>162</v>
      </c>
      <c r="B69" s="322" t="s">
        <v>140</v>
      </c>
      <c r="C69" s="322" t="s">
        <v>195</v>
      </c>
      <c r="D69" s="322"/>
      <c r="E69" s="335" t="s">
        <v>196</v>
      </c>
      <c r="F69" s="324">
        <v>3348.9</v>
      </c>
      <c r="G69" s="324">
        <v>0</v>
      </c>
      <c r="H69" s="324">
        <v>3348.9</v>
      </c>
    </row>
    <row r="70" spans="1:8" s="341" customFormat="1" ht="11.25">
      <c r="A70" s="336">
        <v>162</v>
      </c>
      <c r="B70" s="325" t="s">
        <v>140</v>
      </c>
      <c r="C70" s="325" t="s">
        <v>197</v>
      </c>
      <c r="D70" s="325"/>
      <c r="E70" s="337" t="s">
        <v>198</v>
      </c>
      <c r="F70" s="327">
        <v>3348.9</v>
      </c>
      <c r="G70" s="327">
        <v>0</v>
      </c>
      <c r="H70" s="327">
        <v>3348.9</v>
      </c>
    </row>
    <row r="71" spans="1:8" s="341" customFormat="1" ht="11.25">
      <c r="A71" s="338">
        <v>162</v>
      </c>
      <c r="B71" s="328" t="s">
        <v>140</v>
      </c>
      <c r="C71" s="328" t="s">
        <v>197</v>
      </c>
      <c r="D71" s="328" t="s">
        <v>90</v>
      </c>
      <c r="E71" s="339" t="s">
        <v>91</v>
      </c>
      <c r="F71" s="330">
        <v>3348.9</v>
      </c>
      <c r="G71" s="330">
        <v>0</v>
      </c>
      <c r="H71" s="330">
        <v>3348.9</v>
      </c>
    </row>
    <row r="72" spans="1:8" s="341" customFormat="1" ht="22.5">
      <c r="A72" s="338">
        <v>162</v>
      </c>
      <c r="B72" s="328" t="s">
        <v>140</v>
      </c>
      <c r="C72" s="328" t="s">
        <v>197</v>
      </c>
      <c r="D72" s="328" t="s">
        <v>92</v>
      </c>
      <c r="E72" s="339" t="s">
        <v>93</v>
      </c>
      <c r="F72" s="330">
        <v>3348.9</v>
      </c>
      <c r="G72" s="330">
        <v>0</v>
      </c>
      <c r="H72" s="330">
        <v>3348.9</v>
      </c>
    </row>
    <row r="73" spans="1:8" s="341" customFormat="1" ht="33.75">
      <c r="A73" s="334">
        <v>162</v>
      </c>
      <c r="B73" s="56" t="s">
        <v>140</v>
      </c>
      <c r="C73" s="56" t="s">
        <v>203</v>
      </c>
      <c r="D73" s="56"/>
      <c r="E73" s="85" t="s">
        <v>204</v>
      </c>
      <c r="F73" s="324">
        <v>270</v>
      </c>
      <c r="G73" s="324">
        <v>0</v>
      </c>
      <c r="H73" s="324">
        <v>270</v>
      </c>
    </row>
    <row r="74" spans="1:8" s="341" customFormat="1" ht="11.25">
      <c r="A74" s="336">
        <v>162</v>
      </c>
      <c r="B74" s="59" t="s">
        <v>140</v>
      </c>
      <c r="C74" s="59" t="s">
        <v>205</v>
      </c>
      <c r="D74" s="59"/>
      <c r="E74" s="82" t="s">
        <v>206</v>
      </c>
      <c r="F74" s="327">
        <v>270</v>
      </c>
      <c r="G74" s="327">
        <v>0</v>
      </c>
      <c r="H74" s="327">
        <v>270</v>
      </c>
    </row>
    <row r="75" spans="1:8" s="341" customFormat="1" ht="11.25">
      <c r="A75" s="338">
        <v>162</v>
      </c>
      <c r="B75" s="62" t="s">
        <v>140</v>
      </c>
      <c r="C75" s="62" t="s">
        <v>205</v>
      </c>
      <c r="D75" s="62" t="s">
        <v>90</v>
      </c>
      <c r="E75" s="84" t="s">
        <v>91</v>
      </c>
      <c r="F75" s="330">
        <v>270</v>
      </c>
      <c r="G75" s="330">
        <v>0</v>
      </c>
      <c r="H75" s="330">
        <v>270</v>
      </c>
    </row>
    <row r="76" spans="1:8" s="341" customFormat="1" ht="22.5">
      <c r="A76" s="338">
        <v>162</v>
      </c>
      <c r="B76" s="62" t="s">
        <v>140</v>
      </c>
      <c r="C76" s="62" t="s">
        <v>205</v>
      </c>
      <c r="D76" s="62" t="s">
        <v>92</v>
      </c>
      <c r="E76" s="84" t="s">
        <v>93</v>
      </c>
      <c r="F76" s="330">
        <v>270</v>
      </c>
      <c r="G76" s="330">
        <v>0</v>
      </c>
      <c r="H76" s="330">
        <v>270</v>
      </c>
    </row>
    <row r="77" spans="1:8" s="308" customFormat="1" ht="22.5">
      <c r="A77" s="334">
        <v>162</v>
      </c>
      <c r="B77" s="322" t="s">
        <v>140</v>
      </c>
      <c r="C77" s="322" t="s">
        <v>207</v>
      </c>
      <c r="D77" s="322"/>
      <c r="E77" s="323" t="s">
        <v>208</v>
      </c>
      <c r="F77" s="324">
        <v>9386.6</v>
      </c>
      <c r="G77" s="324">
        <v>0</v>
      </c>
      <c r="H77" s="324">
        <v>9386.6</v>
      </c>
    </row>
    <row r="78" spans="1:8" s="308" customFormat="1" ht="12.75" customHeight="1">
      <c r="A78" s="336">
        <v>162</v>
      </c>
      <c r="B78" s="325" t="s">
        <v>140</v>
      </c>
      <c r="C78" s="325" t="s">
        <v>209</v>
      </c>
      <c r="D78" s="325"/>
      <c r="E78" s="326" t="s">
        <v>78</v>
      </c>
      <c r="F78" s="327">
        <v>9386.6</v>
      </c>
      <c r="G78" s="327">
        <v>0</v>
      </c>
      <c r="H78" s="327">
        <v>9386.6</v>
      </c>
    </row>
    <row r="79" spans="1:8" s="308" customFormat="1" ht="33.75">
      <c r="A79" s="342">
        <v>162</v>
      </c>
      <c r="B79" s="328" t="s">
        <v>140</v>
      </c>
      <c r="C79" s="328" t="s">
        <v>209</v>
      </c>
      <c r="D79" s="328" t="s">
        <v>79</v>
      </c>
      <c r="E79" s="329" t="s">
        <v>80</v>
      </c>
      <c r="F79" s="330">
        <v>8957.1</v>
      </c>
      <c r="G79" s="330">
        <v>0</v>
      </c>
      <c r="H79" s="330">
        <v>8957.1</v>
      </c>
    </row>
    <row r="80" spans="1:8" s="308" customFormat="1" ht="11.25">
      <c r="A80" s="342">
        <v>162</v>
      </c>
      <c r="B80" s="328" t="s">
        <v>140</v>
      </c>
      <c r="C80" s="328" t="s">
        <v>209</v>
      </c>
      <c r="D80" s="328" t="s">
        <v>81</v>
      </c>
      <c r="E80" s="329" t="s">
        <v>82</v>
      </c>
      <c r="F80" s="330">
        <v>8957.1</v>
      </c>
      <c r="G80" s="330">
        <v>0</v>
      </c>
      <c r="H80" s="330">
        <v>8957.1</v>
      </c>
    </row>
    <row r="81" spans="1:8" s="308" customFormat="1" ht="11.25">
      <c r="A81" s="342">
        <v>162</v>
      </c>
      <c r="B81" s="328" t="s">
        <v>140</v>
      </c>
      <c r="C81" s="328" t="s">
        <v>209</v>
      </c>
      <c r="D81" s="328" t="s">
        <v>90</v>
      </c>
      <c r="E81" s="329" t="s">
        <v>91</v>
      </c>
      <c r="F81" s="330">
        <v>427.8</v>
      </c>
      <c r="G81" s="330">
        <v>0</v>
      </c>
      <c r="H81" s="330">
        <v>427.8</v>
      </c>
    </row>
    <row r="82" spans="1:8" s="308" customFormat="1" ht="22.5">
      <c r="A82" s="342">
        <v>162</v>
      </c>
      <c r="B82" s="328" t="s">
        <v>140</v>
      </c>
      <c r="C82" s="328" t="s">
        <v>209</v>
      </c>
      <c r="D82" s="328" t="s">
        <v>92</v>
      </c>
      <c r="E82" s="329" t="s">
        <v>93</v>
      </c>
      <c r="F82" s="330">
        <v>427.8</v>
      </c>
      <c r="G82" s="330">
        <v>0</v>
      </c>
      <c r="H82" s="330">
        <v>427.8</v>
      </c>
    </row>
    <row r="83" spans="1:8" s="308" customFormat="1" ht="11.25">
      <c r="A83" s="342">
        <v>162</v>
      </c>
      <c r="B83" s="328" t="s">
        <v>140</v>
      </c>
      <c r="C83" s="328" t="s">
        <v>209</v>
      </c>
      <c r="D83" s="328" t="s">
        <v>94</v>
      </c>
      <c r="E83" s="329" t="s">
        <v>95</v>
      </c>
      <c r="F83" s="330">
        <v>1.7</v>
      </c>
      <c r="G83" s="330">
        <v>0</v>
      </c>
      <c r="H83" s="330">
        <v>1.7</v>
      </c>
    </row>
    <row r="84" spans="1:8" s="308" customFormat="1" ht="11.25">
      <c r="A84" s="342">
        <v>162</v>
      </c>
      <c r="B84" s="328" t="s">
        <v>140</v>
      </c>
      <c r="C84" s="328" t="s">
        <v>209</v>
      </c>
      <c r="D84" s="328" t="s">
        <v>96</v>
      </c>
      <c r="E84" s="329" t="s">
        <v>97</v>
      </c>
      <c r="F84" s="330">
        <v>1.7</v>
      </c>
      <c r="G84" s="330">
        <v>0</v>
      </c>
      <c r="H84" s="330">
        <v>1.7</v>
      </c>
    </row>
    <row r="85" spans="1:8" s="308" customFormat="1" ht="10.5">
      <c r="A85" s="315">
        <v>162</v>
      </c>
      <c r="B85" s="314" t="s">
        <v>244</v>
      </c>
      <c r="C85" s="315"/>
      <c r="D85" s="315"/>
      <c r="E85" s="340" t="s">
        <v>245</v>
      </c>
      <c r="F85" s="317">
        <v>2709.5</v>
      </c>
      <c r="G85" s="317">
        <v>0</v>
      </c>
      <c r="H85" s="317">
        <v>2709.5</v>
      </c>
    </row>
    <row r="86" spans="1:8" s="341" customFormat="1" ht="10.5">
      <c r="A86" s="331">
        <v>162</v>
      </c>
      <c r="B86" s="319" t="s">
        <v>279</v>
      </c>
      <c r="C86" s="331"/>
      <c r="D86" s="331"/>
      <c r="E86" s="320" t="s">
        <v>280</v>
      </c>
      <c r="F86" s="321">
        <v>2709.5</v>
      </c>
      <c r="G86" s="321">
        <v>0</v>
      </c>
      <c r="H86" s="321">
        <v>2709.5</v>
      </c>
    </row>
    <row r="87" spans="1:8" s="308" customFormat="1" ht="33.75">
      <c r="A87" s="334">
        <v>162</v>
      </c>
      <c r="B87" s="322" t="s">
        <v>290</v>
      </c>
      <c r="C87" s="322" t="s">
        <v>269</v>
      </c>
      <c r="D87" s="322"/>
      <c r="E87" s="323" t="s">
        <v>270</v>
      </c>
      <c r="F87" s="324">
        <v>515</v>
      </c>
      <c r="G87" s="324">
        <v>0</v>
      </c>
      <c r="H87" s="324">
        <v>515</v>
      </c>
    </row>
    <row r="88" spans="1:8" s="308" customFormat="1" ht="11.25">
      <c r="A88" s="336">
        <v>162</v>
      </c>
      <c r="B88" s="325" t="s">
        <v>279</v>
      </c>
      <c r="C88" s="325" t="s">
        <v>291</v>
      </c>
      <c r="D88" s="325"/>
      <c r="E88" s="326" t="s">
        <v>292</v>
      </c>
      <c r="F88" s="327">
        <v>515</v>
      </c>
      <c r="G88" s="327">
        <v>0</v>
      </c>
      <c r="H88" s="327">
        <v>515</v>
      </c>
    </row>
    <row r="89" spans="1:8" s="308" customFormat="1" ht="11.25">
      <c r="A89" s="338">
        <v>162</v>
      </c>
      <c r="B89" s="343" t="s">
        <v>279</v>
      </c>
      <c r="C89" s="343" t="s">
        <v>291</v>
      </c>
      <c r="D89" s="343" t="s">
        <v>90</v>
      </c>
      <c r="E89" s="344" t="s">
        <v>91</v>
      </c>
      <c r="F89" s="330">
        <v>515</v>
      </c>
      <c r="G89" s="330">
        <v>0</v>
      </c>
      <c r="H89" s="330">
        <v>515</v>
      </c>
    </row>
    <row r="90" spans="1:8" s="308" customFormat="1" ht="22.5">
      <c r="A90" s="338">
        <v>162</v>
      </c>
      <c r="B90" s="343" t="s">
        <v>279</v>
      </c>
      <c r="C90" s="343" t="s">
        <v>291</v>
      </c>
      <c r="D90" s="343" t="s">
        <v>92</v>
      </c>
      <c r="E90" s="344" t="s">
        <v>93</v>
      </c>
      <c r="F90" s="330">
        <v>515</v>
      </c>
      <c r="G90" s="330">
        <v>0</v>
      </c>
      <c r="H90" s="330">
        <v>515</v>
      </c>
    </row>
    <row r="91" spans="1:8" s="308" customFormat="1" ht="33.75">
      <c r="A91" s="322" t="s">
        <v>502</v>
      </c>
      <c r="B91" s="322" t="s">
        <v>279</v>
      </c>
      <c r="C91" s="322" t="s">
        <v>298</v>
      </c>
      <c r="D91" s="322"/>
      <c r="E91" s="323" t="s">
        <v>299</v>
      </c>
      <c r="F91" s="324">
        <v>2194.5</v>
      </c>
      <c r="G91" s="324">
        <v>0</v>
      </c>
      <c r="H91" s="324">
        <v>2194.5</v>
      </c>
    </row>
    <row r="92" spans="1:8" s="308" customFormat="1" ht="11.25">
      <c r="A92" s="325" t="s">
        <v>502</v>
      </c>
      <c r="B92" s="325" t="s">
        <v>279</v>
      </c>
      <c r="C92" s="325" t="s">
        <v>300</v>
      </c>
      <c r="D92" s="325"/>
      <c r="E92" s="326" t="s">
        <v>301</v>
      </c>
      <c r="F92" s="327">
        <v>2194.5</v>
      </c>
      <c r="G92" s="327">
        <v>0</v>
      </c>
      <c r="H92" s="327">
        <v>2194.5</v>
      </c>
    </row>
    <row r="93" spans="1:8" s="308" customFormat="1" ht="11.25">
      <c r="A93" s="328" t="s">
        <v>502</v>
      </c>
      <c r="B93" s="328" t="s">
        <v>279</v>
      </c>
      <c r="C93" s="328" t="s">
        <v>300</v>
      </c>
      <c r="D93" s="328" t="s">
        <v>90</v>
      </c>
      <c r="E93" s="329" t="s">
        <v>91</v>
      </c>
      <c r="F93" s="330">
        <v>2194.5</v>
      </c>
      <c r="G93" s="330">
        <v>0</v>
      </c>
      <c r="H93" s="330">
        <v>2194.5</v>
      </c>
    </row>
    <row r="94" spans="1:8" s="308" customFormat="1" ht="22.5">
      <c r="A94" s="328" t="s">
        <v>502</v>
      </c>
      <c r="B94" s="328" t="s">
        <v>279</v>
      </c>
      <c r="C94" s="328" t="s">
        <v>300</v>
      </c>
      <c r="D94" s="328" t="s">
        <v>92</v>
      </c>
      <c r="E94" s="329" t="s">
        <v>93</v>
      </c>
      <c r="F94" s="330">
        <v>2194.5</v>
      </c>
      <c r="G94" s="330">
        <v>0</v>
      </c>
      <c r="H94" s="330">
        <v>2194.5</v>
      </c>
    </row>
    <row r="95" spans="1:8" s="308" customFormat="1" ht="10.5">
      <c r="A95" s="314">
        <v>162</v>
      </c>
      <c r="B95" s="314" t="s">
        <v>419</v>
      </c>
      <c r="C95" s="314"/>
      <c r="D95" s="314"/>
      <c r="E95" s="340" t="s">
        <v>420</v>
      </c>
      <c r="F95" s="317">
        <v>5065.7</v>
      </c>
      <c r="G95" s="317">
        <v>0</v>
      </c>
      <c r="H95" s="317">
        <v>5065.7</v>
      </c>
    </row>
    <row r="96" spans="1:8" s="308" customFormat="1" ht="10.5">
      <c r="A96" s="319" t="s">
        <v>502</v>
      </c>
      <c r="B96" s="319" t="s">
        <v>447</v>
      </c>
      <c r="C96" s="331"/>
      <c r="D96" s="331"/>
      <c r="E96" s="320" t="s">
        <v>448</v>
      </c>
      <c r="F96" s="321">
        <v>5065.7</v>
      </c>
      <c r="G96" s="321">
        <v>0</v>
      </c>
      <c r="H96" s="321">
        <v>5065.7</v>
      </c>
    </row>
    <row r="97" spans="1:8" s="308" customFormat="1" ht="33.75">
      <c r="A97" s="322">
        <v>162</v>
      </c>
      <c r="B97" s="322" t="s">
        <v>447</v>
      </c>
      <c r="C97" s="322" t="s">
        <v>153</v>
      </c>
      <c r="D97" s="322"/>
      <c r="E97" s="323" t="s">
        <v>154</v>
      </c>
      <c r="F97" s="324">
        <v>5065.7</v>
      </c>
      <c r="G97" s="324">
        <v>0</v>
      </c>
      <c r="H97" s="324">
        <v>5065.7</v>
      </c>
    </row>
    <row r="98" spans="1:8" s="308" customFormat="1" ht="33.75">
      <c r="A98" s="325">
        <v>162</v>
      </c>
      <c r="B98" s="325" t="s">
        <v>447</v>
      </c>
      <c r="C98" s="325" t="s">
        <v>451</v>
      </c>
      <c r="D98" s="325"/>
      <c r="E98" s="326" t="s">
        <v>452</v>
      </c>
      <c r="F98" s="327">
        <v>1181.2</v>
      </c>
      <c r="G98" s="327">
        <v>0</v>
      </c>
      <c r="H98" s="327">
        <v>1181.2</v>
      </c>
    </row>
    <row r="99" spans="1:8" s="308" customFormat="1" ht="22.5">
      <c r="A99" s="328" t="s">
        <v>502</v>
      </c>
      <c r="B99" s="328" t="s">
        <v>447</v>
      </c>
      <c r="C99" s="328" t="s">
        <v>451</v>
      </c>
      <c r="D99" s="328" t="s">
        <v>191</v>
      </c>
      <c r="E99" s="329" t="s">
        <v>192</v>
      </c>
      <c r="F99" s="330">
        <v>0</v>
      </c>
      <c r="G99" s="330">
        <v>1181.2</v>
      </c>
      <c r="H99" s="330">
        <v>1181.2</v>
      </c>
    </row>
    <row r="100" spans="1:8" s="308" customFormat="1" ht="11.25">
      <c r="A100" s="328"/>
      <c r="B100" s="328" t="s">
        <v>447</v>
      </c>
      <c r="C100" s="328" t="s">
        <v>451</v>
      </c>
      <c r="D100" s="328" t="s">
        <v>193</v>
      </c>
      <c r="E100" s="329" t="s">
        <v>273</v>
      </c>
      <c r="F100" s="330">
        <v>0</v>
      </c>
      <c r="G100" s="330">
        <v>1181.2</v>
      </c>
      <c r="H100" s="330">
        <v>1181.2</v>
      </c>
    </row>
    <row r="101" spans="1:8" s="308" customFormat="1" ht="11.25">
      <c r="A101" s="328">
        <v>162</v>
      </c>
      <c r="B101" s="328" t="s">
        <v>447</v>
      </c>
      <c r="C101" s="328" t="s">
        <v>451</v>
      </c>
      <c r="D101" s="328" t="s">
        <v>94</v>
      </c>
      <c r="E101" s="329" t="s">
        <v>95</v>
      </c>
      <c r="F101" s="330">
        <v>1181.2</v>
      </c>
      <c r="G101" s="330">
        <v>-1181.2</v>
      </c>
      <c r="H101" s="330">
        <v>0</v>
      </c>
    </row>
    <row r="102" spans="1:8" s="308" customFormat="1" ht="11.25">
      <c r="A102" s="328" t="s">
        <v>502</v>
      </c>
      <c r="B102" s="328" t="s">
        <v>447</v>
      </c>
      <c r="C102" s="328" t="s">
        <v>451</v>
      </c>
      <c r="D102" s="328" t="s">
        <v>98</v>
      </c>
      <c r="E102" s="329" t="s">
        <v>99</v>
      </c>
      <c r="F102" s="330">
        <v>1181.2</v>
      </c>
      <c r="G102" s="330">
        <v>-1181.2</v>
      </c>
      <c r="H102" s="330">
        <v>0</v>
      </c>
    </row>
    <row r="103" spans="1:8" s="308" customFormat="1" ht="33.75">
      <c r="A103" s="325" t="s">
        <v>502</v>
      </c>
      <c r="B103" s="325" t="s">
        <v>447</v>
      </c>
      <c r="C103" s="325" t="s">
        <v>453</v>
      </c>
      <c r="D103" s="325"/>
      <c r="E103" s="326" t="s">
        <v>452</v>
      </c>
      <c r="F103" s="327">
        <v>3884.5</v>
      </c>
      <c r="G103" s="327">
        <v>0</v>
      </c>
      <c r="H103" s="327">
        <v>3884.5</v>
      </c>
    </row>
    <row r="104" spans="1:8" s="308" customFormat="1" ht="22.5">
      <c r="A104" s="328" t="s">
        <v>502</v>
      </c>
      <c r="B104" s="328" t="s">
        <v>447</v>
      </c>
      <c r="C104" s="328" t="s">
        <v>453</v>
      </c>
      <c r="D104" s="328" t="s">
        <v>191</v>
      </c>
      <c r="E104" s="329" t="s">
        <v>192</v>
      </c>
      <c r="F104" s="330">
        <v>0</v>
      </c>
      <c r="G104" s="330">
        <v>3884.5</v>
      </c>
      <c r="H104" s="330">
        <v>3884.5</v>
      </c>
    </row>
    <row r="105" spans="1:8" s="308" customFormat="1" ht="11.25">
      <c r="A105" s="328" t="s">
        <v>502</v>
      </c>
      <c r="B105" s="328" t="s">
        <v>447</v>
      </c>
      <c r="C105" s="328" t="s">
        <v>453</v>
      </c>
      <c r="D105" s="328" t="s">
        <v>193</v>
      </c>
      <c r="E105" s="329" t="s">
        <v>273</v>
      </c>
      <c r="F105" s="330">
        <v>0</v>
      </c>
      <c r="G105" s="330">
        <v>3884.5</v>
      </c>
      <c r="H105" s="330">
        <v>3884.5</v>
      </c>
    </row>
    <row r="106" spans="1:8" s="308" customFormat="1" ht="11.25">
      <c r="A106" s="328" t="s">
        <v>502</v>
      </c>
      <c r="B106" s="328" t="s">
        <v>447</v>
      </c>
      <c r="C106" s="328" t="s">
        <v>453</v>
      </c>
      <c r="D106" s="328" t="s">
        <v>94</v>
      </c>
      <c r="E106" s="329" t="s">
        <v>95</v>
      </c>
      <c r="F106" s="330">
        <v>3884.5</v>
      </c>
      <c r="G106" s="330">
        <v>-3884.5</v>
      </c>
      <c r="H106" s="330">
        <v>0</v>
      </c>
    </row>
    <row r="107" spans="1:8" s="308" customFormat="1" ht="11.25">
      <c r="A107" s="328" t="s">
        <v>502</v>
      </c>
      <c r="B107" s="328" t="s">
        <v>447</v>
      </c>
      <c r="C107" s="328" t="s">
        <v>453</v>
      </c>
      <c r="D107" s="328" t="s">
        <v>98</v>
      </c>
      <c r="E107" s="329" t="s">
        <v>99</v>
      </c>
      <c r="F107" s="330">
        <v>3884.5</v>
      </c>
      <c r="G107" s="330">
        <v>-3884.5</v>
      </c>
      <c r="H107" s="330">
        <v>0</v>
      </c>
    </row>
    <row r="108" spans="1:8" s="318" customFormat="1" ht="15.75">
      <c r="A108" s="312" t="s">
        <v>503</v>
      </c>
      <c r="B108" s="312"/>
      <c r="C108" s="312"/>
      <c r="D108" s="312"/>
      <c r="E108" s="312"/>
      <c r="F108" s="313">
        <v>69121.65</v>
      </c>
      <c r="G108" s="313">
        <v>-198.45</v>
      </c>
      <c r="H108" s="313">
        <v>68923.2</v>
      </c>
    </row>
    <row r="109" spans="1:8" s="318" customFormat="1" ht="10.5">
      <c r="A109" s="315">
        <v>312</v>
      </c>
      <c r="B109" s="314" t="s">
        <v>69</v>
      </c>
      <c r="C109" s="314"/>
      <c r="D109" s="314"/>
      <c r="E109" s="340" t="s">
        <v>70</v>
      </c>
      <c r="F109" s="317">
        <v>45480.55</v>
      </c>
      <c r="G109" s="317">
        <v>-264.25</v>
      </c>
      <c r="H109" s="317">
        <v>45216.3</v>
      </c>
    </row>
    <row r="110" spans="1:8" s="345" customFormat="1" ht="21">
      <c r="A110" s="331">
        <v>312</v>
      </c>
      <c r="B110" s="319" t="s">
        <v>71</v>
      </c>
      <c r="C110" s="319"/>
      <c r="D110" s="319"/>
      <c r="E110" s="320" t="s">
        <v>72</v>
      </c>
      <c r="F110" s="321">
        <v>2613.9</v>
      </c>
      <c r="G110" s="321">
        <v>0</v>
      </c>
      <c r="H110" s="321">
        <v>2613.9</v>
      </c>
    </row>
    <row r="111" spans="1:8" s="308" customFormat="1" ht="22.5">
      <c r="A111" s="334">
        <v>312</v>
      </c>
      <c r="B111" s="322" t="s">
        <v>71</v>
      </c>
      <c r="C111" s="322" t="s">
        <v>73</v>
      </c>
      <c r="D111" s="322"/>
      <c r="E111" s="323" t="s">
        <v>74</v>
      </c>
      <c r="F111" s="324">
        <v>2613.9</v>
      </c>
      <c r="G111" s="324">
        <v>0</v>
      </c>
      <c r="H111" s="324">
        <v>2613.9</v>
      </c>
    </row>
    <row r="112" spans="1:8" s="308" customFormat="1" ht="11.25">
      <c r="A112" s="336">
        <v>312</v>
      </c>
      <c r="B112" s="325" t="s">
        <v>71</v>
      </c>
      <c r="C112" s="325" t="s">
        <v>75</v>
      </c>
      <c r="D112" s="325"/>
      <c r="E112" s="326" t="s">
        <v>76</v>
      </c>
      <c r="F112" s="327">
        <v>2613.9</v>
      </c>
      <c r="G112" s="327">
        <v>0</v>
      </c>
      <c r="H112" s="327">
        <v>2613.9</v>
      </c>
    </row>
    <row r="113" spans="1:8" s="308" customFormat="1" ht="21" customHeight="1">
      <c r="A113" s="336">
        <v>312</v>
      </c>
      <c r="B113" s="325" t="s">
        <v>71</v>
      </c>
      <c r="C113" s="325" t="s">
        <v>77</v>
      </c>
      <c r="D113" s="325"/>
      <c r="E113" s="326" t="s">
        <v>78</v>
      </c>
      <c r="F113" s="327">
        <v>2613.9</v>
      </c>
      <c r="G113" s="327">
        <v>0</v>
      </c>
      <c r="H113" s="327">
        <v>2613.9</v>
      </c>
    </row>
    <row r="114" spans="1:8" s="308" customFormat="1" ht="33.75">
      <c r="A114" s="338">
        <v>312</v>
      </c>
      <c r="B114" s="328" t="s">
        <v>71</v>
      </c>
      <c r="C114" s="328" t="s">
        <v>77</v>
      </c>
      <c r="D114" s="328" t="s">
        <v>79</v>
      </c>
      <c r="E114" s="329" t="s">
        <v>80</v>
      </c>
      <c r="F114" s="330">
        <v>2613.9</v>
      </c>
      <c r="G114" s="330">
        <v>0</v>
      </c>
      <c r="H114" s="330">
        <v>2613.9</v>
      </c>
    </row>
    <row r="115" spans="1:8" s="308" customFormat="1" ht="11.25">
      <c r="A115" s="346">
        <v>312</v>
      </c>
      <c r="B115" s="343" t="s">
        <v>71</v>
      </c>
      <c r="C115" s="343" t="s">
        <v>77</v>
      </c>
      <c r="D115" s="343" t="s">
        <v>81</v>
      </c>
      <c r="E115" s="344" t="s">
        <v>82</v>
      </c>
      <c r="F115" s="330">
        <v>2613.9</v>
      </c>
      <c r="G115" s="330">
        <v>0</v>
      </c>
      <c r="H115" s="330">
        <v>2613.9</v>
      </c>
    </row>
    <row r="116" spans="1:8" s="308" customFormat="1" ht="31.5">
      <c r="A116" s="331">
        <v>312</v>
      </c>
      <c r="B116" s="319" t="s">
        <v>83</v>
      </c>
      <c r="C116" s="319"/>
      <c r="D116" s="319"/>
      <c r="E116" s="320" t="s">
        <v>84</v>
      </c>
      <c r="F116" s="321">
        <v>0</v>
      </c>
      <c r="G116" s="321">
        <v>6.6</v>
      </c>
      <c r="H116" s="321">
        <v>6.6</v>
      </c>
    </row>
    <row r="117" spans="1:8" s="308" customFormat="1" ht="22.5">
      <c r="A117" s="334">
        <v>312</v>
      </c>
      <c r="B117" s="322" t="s">
        <v>83</v>
      </c>
      <c r="C117" s="322" t="s">
        <v>106</v>
      </c>
      <c r="D117" s="322"/>
      <c r="E117" s="347" t="s">
        <v>107</v>
      </c>
      <c r="F117" s="324">
        <v>0</v>
      </c>
      <c r="G117" s="324">
        <v>6.6</v>
      </c>
      <c r="H117" s="324">
        <v>6.6</v>
      </c>
    </row>
    <row r="118" spans="1:8" s="308" customFormat="1" ht="22.5">
      <c r="A118" s="336">
        <v>312</v>
      </c>
      <c r="B118" s="325" t="s">
        <v>83</v>
      </c>
      <c r="C118" s="325" t="s">
        <v>108</v>
      </c>
      <c r="D118" s="325"/>
      <c r="E118" s="348" t="s">
        <v>107</v>
      </c>
      <c r="F118" s="327">
        <v>0</v>
      </c>
      <c r="G118" s="327">
        <v>6.6</v>
      </c>
      <c r="H118" s="327">
        <v>6.6</v>
      </c>
    </row>
    <row r="119" spans="1:8" s="308" customFormat="1" ht="11.25">
      <c r="A119" s="346">
        <v>312</v>
      </c>
      <c r="B119" s="343" t="s">
        <v>83</v>
      </c>
      <c r="C119" s="343" t="s">
        <v>108</v>
      </c>
      <c r="D119" s="343" t="s">
        <v>94</v>
      </c>
      <c r="E119" s="349" t="s">
        <v>95</v>
      </c>
      <c r="F119" s="330">
        <v>0</v>
      </c>
      <c r="G119" s="330">
        <v>6.6</v>
      </c>
      <c r="H119" s="330">
        <v>6.6</v>
      </c>
    </row>
    <row r="120" spans="1:8" s="308" customFormat="1" ht="11.25">
      <c r="A120" s="346">
        <v>312</v>
      </c>
      <c r="B120" s="343" t="s">
        <v>83</v>
      </c>
      <c r="C120" s="343" t="s">
        <v>108</v>
      </c>
      <c r="D120" s="343" t="s">
        <v>98</v>
      </c>
      <c r="E120" s="349" t="s">
        <v>99</v>
      </c>
      <c r="F120" s="330">
        <v>0</v>
      </c>
      <c r="G120" s="330">
        <v>6.6</v>
      </c>
      <c r="H120" s="330">
        <v>6.6</v>
      </c>
    </row>
    <row r="121" spans="1:8" s="341" customFormat="1" ht="31.5">
      <c r="A121" s="331">
        <v>312</v>
      </c>
      <c r="B121" s="319" t="s">
        <v>109</v>
      </c>
      <c r="C121" s="319"/>
      <c r="D121" s="319"/>
      <c r="E121" s="320" t="s">
        <v>110</v>
      </c>
      <c r="F121" s="321">
        <v>39458.45</v>
      </c>
      <c r="G121" s="321">
        <v>-95.85</v>
      </c>
      <c r="H121" s="321">
        <v>39362.6</v>
      </c>
    </row>
    <row r="122" spans="1:8" s="308" customFormat="1" ht="22.5">
      <c r="A122" s="334">
        <v>312</v>
      </c>
      <c r="B122" s="322" t="s">
        <v>109</v>
      </c>
      <c r="C122" s="322" t="s">
        <v>73</v>
      </c>
      <c r="D122" s="322"/>
      <c r="E122" s="323" t="s">
        <v>74</v>
      </c>
      <c r="F122" s="324">
        <v>39458.45</v>
      </c>
      <c r="G122" s="324">
        <v>-95.85</v>
      </c>
      <c r="H122" s="324">
        <v>39362.6</v>
      </c>
    </row>
    <row r="123" spans="1:8" s="308" customFormat="1" ht="11.25">
      <c r="A123" s="336">
        <v>312</v>
      </c>
      <c r="B123" s="325" t="s">
        <v>109</v>
      </c>
      <c r="C123" s="325" t="s">
        <v>118</v>
      </c>
      <c r="D123" s="325"/>
      <c r="E123" s="326" t="s">
        <v>119</v>
      </c>
      <c r="F123" s="327">
        <v>39458.45</v>
      </c>
      <c r="G123" s="327">
        <v>-95.85</v>
      </c>
      <c r="H123" s="327">
        <v>39362.6</v>
      </c>
    </row>
    <row r="124" spans="1:8" s="308" customFormat="1" ht="22.5">
      <c r="A124" s="336">
        <v>312</v>
      </c>
      <c r="B124" s="325" t="s">
        <v>109</v>
      </c>
      <c r="C124" s="325" t="s">
        <v>120</v>
      </c>
      <c r="D124" s="325"/>
      <c r="E124" s="326" t="s">
        <v>121</v>
      </c>
      <c r="F124" s="327">
        <v>1518.5</v>
      </c>
      <c r="G124" s="327">
        <v>-71.9</v>
      </c>
      <c r="H124" s="327">
        <v>1446.6</v>
      </c>
    </row>
    <row r="125" spans="1:8" s="308" customFormat="1" ht="33.75">
      <c r="A125" s="338">
        <v>312</v>
      </c>
      <c r="B125" s="328" t="s">
        <v>109</v>
      </c>
      <c r="C125" s="328" t="s">
        <v>120</v>
      </c>
      <c r="D125" s="328" t="s">
        <v>79</v>
      </c>
      <c r="E125" s="329" t="s">
        <v>80</v>
      </c>
      <c r="F125" s="330">
        <v>1409.6</v>
      </c>
      <c r="G125" s="330">
        <v>-71.9</v>
      </c>
      <c r="H125" s="330">
        <v>1337.7</v>
      </c>
    </row>
    <row r="126" spans="1:8" s="308" customFormat="1" ht="11.25">
      <c r="A126" s="338">
        <v>312</v>
      </c>
      <c r="B126" s="328" t="s">
        <v>109</v>
      </c>
      <c r="C126" s="328" t="s">
        <v>120</v>
      </c>
      <c r="D126" s="328" t="s">
        <v>81</v>
      </c>
      <c r="E126" s="329" t="s">
        <v>82</v>
      </c>
      <c r="F126" s="330">
        <v>1409.6</v>
      </c>
      <c r="G126" s="330">
        <v>-71.9</v>
      </c>
      <c r="H126" s="330">
        <v>1337.7</v>
      </c>
    </row>
    <row r="127" spans="1:8" s="308" customFormat="1" ht="11.25">
      <c r="A127" s="338">
        <v>312</v>
      </c>
      <c r="B127" s="328" t="s">
        <v>109</v>
      </c>
      <c r="C127" s="328" t="s">
        <v>120</v>
      </c>
      <c r="D127" s="328" t="s">
        <v>90</v>
      </c>
      <c r="E127" s="329" t="s">
        <v>91</v>
      </c>
      <c r="F127" s="330">
        <v>108.9</v>
      </c>
      <c r="G127" s="330">
        <v>0</v>
      </c>
      <c r="H127" s="330">
        <v>108.9</v>
      </c>
    </row>
    <row r="128" spans="1:8" s="308" customFormat="1" ht="22.5">
      <c r="A128" s="338">
        <v>312</v>
      </c>
      <c r="B128" s="328" t="s">
        <v>109</v>
      </c>
      <c r="C128" s="328" t="s">
        <v>120</v>
      </c>
      <c r="D128" s="328" t="s">
        <v>92</v>
      </c>
      <c r="E128" s="329" t="s">
        <v>93</v>
      </c>
      <c r="F128" s="330">
        <v>108.9</v>
      </c>
      <c r="G128" s="330">
        <v>0</v>
      </c>
      <c r="H128" s="330">
        <v>108.9</v>
      </c>
    </row>
    <row r="129" spans="1:8" s="308" customFormat="1" ht="22.5">
      <c r="A129" s="336">
        <v>312</v>
      </c>
      <c r="B129" s="325" t="s">
        <v>109</v>
      </c>
      <c r="C129" s="325" t="s">
        <v>122</v>
      </c>
      <c r="D129" s="325"/>
      <c r="E129" s="326" t="s">
        <v>116</v>
      </c>
      <c r="F129" s="327">
        <v>581.15</v>
      </c>
      <c r="G129" s="327">
        <v>-23.95</v>
      </c>
      <c r="H129" s="327">
        <v>557.2</v>
      </c>
    </row>
    <row r="130" spans="1:8" s="308" customFormat="1" ht="33.75">
      <c r="A130" s="338">
        <v>312</v>
      </c>
      <c r="B130" s="328" t="s">
        <v>109</v>
      </c>
      <c r="C130" s="328" t="s">
        <v>122</v>
      </c>
      <c r="D130" s="328" t="s">
        <v>79</v>
      </c>
      <c r="E130" s="329" t="s">
        <v>80</v>
      </c>
      <c r="F130" s="330">
        <v>504.7</v>
      </c>
      <c r="G130" s="330">
        <v>-23.95</v>
      </c>
      <c r="H130" s="330">
        <v>480.75</v>
      </c>
    </row>
    <row r="131" spans="1:8" s="308" customFormat="1" ht="11.25">
      <c r="A131" s="338">
        <v>312</v>
      </c>
      <c r="B131" s="328" t="s">
        <v>109</v>
      </c>
      <c r="C131" s="328" t="s">
        <v>122</v>
      </c>
      <c r="D131" s="328" t="s">
        <v>81</v>
      </c>
      <c r="E131" s="329" t="s">
        <v>82</v>
      </c>
      <c r="F131" s="330">
        <v>504.7</v>
      </c>
      <c r="G131" s="330">
        <v>-23.95</v>
      </c>
      <c r="H131" s="330">
        <v>480.75</v>
      </c>
    </row>
    <row r="132" spans="1:8" s="308" customFormat="1" ht="11.25">
      <c r="A132" s="338">
        <v>312</v>
      </c>
      <c r="B132" s="328" t="s">
        <v>109</v>
      </c>
      <c r="C132" s="328" t="s">
        <v>122</v>
      </c>
      <c r="D132" s="328" t="s">
        <v>90</v>
      </c>
      <c r="E132" s="329" t="s">
        <v>91</v>
      </c>
      <c r="F132" s="330">
        <v>76.45</v>
      </c>
      <c r="G132" s="330">
        <v>0</v>
      </c>
      <c r="H132" s="330">
        <v>76.45</v>
      </c>
    </row>
    <row r="133" spans="1:8" s="308" customFormat="1" ht="22.5">
      <c r="A133" s="338">
        <v>312</v>
      </c>
      <c r="B133" s="328" t="s">
        <v>109</v>
      </c>
      <c r="C133" s="328" t="s">
        <v>122</v>
      </c>
      <c r="D133" s="328" t="s">
        <v>92</v>
      </c>
      <c r="E133" s="329" t="s">
        <v>93</v>
      </c>
      <c r="F133" s="330">
        <v>76.45</v>
      </c>
      <c r="G133" s="330">
        <v>0</v>
      </c>
      <c r="H133" s="330">
        <v>76.45</v>
      </c>
    </row>
    <row r="134" spans="1:8" s="308" customFormat="1" ht="22.5">
      <c r="A134" s="336">
        <v>312</v>
      </c>
      <c r="B134" s="325" t="s">
        <v>109</v>
      </c>
      <c r="C134" s="325" t="s">
        <v>123</v>
      </c>
      <c r="D134" s="325"/>
      <c r="E134" s="326" t="s">
        <v>78</v>
      </c>
      <c r="F134" s="327">
        <v>37358.8</v>
      </c>
      <c r="G134" s="327">
        <v>0</v>
      </c>
      <c r="H134" s="327">
        <v>37358.8</v>
      </c>
    </row>
    <row r="135" spans="1:8" s="308" customFormat="1" ht="33.75">
      <c r="A135" s="338">
        <v>312</v>
      </c>
      <c r="B135" s="328" t="s">
        <v>109</v>
      </c>
      <c r="C135" s="328" t="s">
        <v>123</v>
      </c>
      <c r="D135" s="328" t="s">
        <v>79</v>
      </c>
      <c r="E135" s="329" t="s">
        <v>80</v>
      </c>
      <c r="F135" s="330">
        <v>28353.5</v>
      </c>
      <c r="G135" s="330">
        <v>0</v>
      </c>
      <c r="H135" s="330">
        <v>28353.5</v>
      </c>
    </row>
    <row r="136" spans="1:8" s="308" customFormat="1" ht="11.25">
      <c r="A136" s="338">
        <v>312</v>
      </c>
      <c r="B136" s="328" t="s">
        <v>109</v>
      </c>
      <c r="C136" s="328" t="s">
        <v>123</v>
      </c>
      <c r="D136" s="328" t="s">
        <v>81</v>
      </c>
      <c r="E136" s="329" t="s">
        <v>82</v>
      </c>
      <c r="F136" s="330">
        <v>28353.5</v>
      </c>
      <c r="G136" s="330">
        <v>0</v>
      </c>
      <c r="H136" s="330">
        <v>28353.5</v>
      </c>
    </row>
    <row r="137" spans="1:8" s="308" customFormat="1" ht="11.25">
      <c r="A137" s="338">
        <v>312</v>
      </c>
      <c r="B137" s="328" t="s">
        <v>109</v>
      </c>
      <c r="C137" s="328" t="s">
        <v>123</v>
      </c>
      <c r="D137" s="328" t="s">
        <v>90</v>
      </c>
      <c r="E137" s="329" t="s">
        <v>91</v>
      </c>
      <c r="F137" s="330">
        <v>8262.6</v>
      </c>
      <c r="G137" s="330">
        <v>0</v>
      </c>
      <c r="H137" s="330">
        <v>8262.6</v>
      </c>
    </row>
    <row r="138" spans="1:8" s="308" customFormat="1" ht="22.5">
      <c r="A138" s="338">
        <v>312</v>
      </c>
      <c r="B138" s="328" t="s">
        <v>109</v>
      </c>
      <c r="C138" s="328" t="s">
        <v>123</v>
      </c>
      <c r="D138" s="328" t="s">
        <v>92</v>
      </c>
      <c r="E138" s="329" t="s">
        <v>93</v>
      </c>
      <c r="F138" s="330">
        <v>8262.6</v>
      </c>
      <c r="G138" s="330">
        <v>0</v>
      </c>
      <c r="H138" s="330">
        <v>8262.6</v>
      </c>
    </row>
    <row r="139" spans="1:8" s="308" customFormat="1" ht="11.25">
      <c r="A139" s="338">
        <v>312</v>
      </c>
      <c r="B139" s="328" t="s">
        <v>109</v>
      </c>
      <c r="C139" s="328" t="s">
        <v>123</v>
      </c>
      <c r="D139" s="328" t="s">
        <v>94</v>
      </c>
      <c r="E139" s="329" t="s">
        <v>95</v>
      </c>
      <c r="F139" s="330">
        <v>742.7</v>
      </c>
      <c r="G139" s="330">
        <v>0</v>
      </c>
      <c r="H139" s="330">
        <v>742.7</v>
      </c>
    </row>
    <row r="140" spans="1:8" s="308" customFormat="1" ht="11.25">
      <c r="A140" s="338">
        <v>312</v>
      </c>
      <c r="B140" s="328" t="s">
        <v>109</v>
      </c>
      <c r="C140" s="328" t="s">
        <v>123</v>
      </c>
      <c r="D140" s="328" t="s">
        <v>96</v>
      </c>
      <c r="E140" s="329" t="s">
        <v>97</v>
      </c>
      <c r="F140" s="330">
        <v>514.7</v>
      </c>
      <c r="G140" s="330">
        <v>0</v>
      </c>
      <c r="H140" s="330">
        <v>514.7</v>
      </c>
    </row>
    <row r="141" spans="1:8" s="308" customFormat="1" ht="11.25">
      <c r="A141" s="338">
        <v>312</v>
      </c>
      <c r="B141" s="328" t="s">
        <v>109</v>
      </c>
      <c r="C141" s="328" t="s">
        <v>123</v>
      </c>
      <c r="D141" s="328" t="s">
        <v>98</v>
      </c>
      <c r="E141" s="329" t="s">
        <v>99</v>
      </c>
      <c r="F141" s="330">
        <v>228</v>
      </c>
      <c r="G141" s="330">
        <v>0</v>
      </c>
      <c r="H141" s="330">
        <v>228</v>
      </c>
    </row>
    <row r="142" spans="1:8" s="308" customFormat="1" ht="10.5">
      <c r="A142" s="331">
        <v>312</v>
      </c>
      <c r="B142" s="319" t="s">
        <v>132</v>
      </c>
      <c r="C142" s="319"/>
      <c r="D142" s="319"/>
      <c r="E142" s="320" t="s">
        <v>133</v>
      </c>
      <c r="F142" s="321">
        <v>1050</v>
      </c>
      <c r="G142" s="321">
        <v>-175</v>
      </c>
      <c r="H142" s="321">
        <v>875</v>
      </c>
    </row>
    <row r="143" spans="1:8" s="308" customFormat="1" ht="11.25">
      <c r="A143" s="334">
        <v>312</v>
      </c>
      <c r="B143" s="322" t="s">
        <v>132</v>
      </c>
      <c r="C143" s="322" t="s">
        <v>134</v>
      </c>
      <c r="D143" s="322"/>
      <c r="E143" s="323" t="s">
        <v>135</v>
      </c>
      <c r="F143" s="324">
        <v>1050</v>
      </c>
      <c r="G143" s="324">
        <v>-175</v>
      </c>
      <c r="H143" s="324">
        <v>875</v>
      </c>
    </row>
    <row r="144" spans="1:8" s="308" customFormat="1" ht="11.25">
      <c r="A144" s="336">
        <v>312</v>
      </c>
      <c r="B144" s="325" t="s">
        <v>132</v>
      </c>
      <c r="C144" s="325" t="s">
        <v>136</v>
      </c>
      <c r="D144" s="325"/>
      <c r="E144" s="326" t="s">
        <v>135</v>
      </c>
      <c r="F144" s="327">
        <v>1050</v>
      </c>
      <c r="G144" s="327">
        <v>-175</v>
      </c>
      <c r="H144" s="327">
        <v>875</v>
      </c>
    </row>
    <row r="145" spans="1:8" s="308" customFormat="1" ht="11.25">
      <c r="A145" s="346">
        <v>312</v>
      </c>
      <c r="B145" s="343" t="s">
        <v>132</v>
      </c>
      <c r="C145" s="343" t="s">
        <v>136</v>
      </c>
      <c r="D145" s="343" t="s">
        <v>94</v>
      </c>
      <c r="E145" s="344" t="s">
        <v>95</v>
      </c>
      <c r="F145" s="330">
        <v>1050</v>
      </c>
      <c r="G145" s="330">
        <v>-175</v>
      </c>
      <c r="H145" s="330">
        <v>875</v>
      </c>
    </row>
    <row r="146" spans="1:8" s="308" customFormat="1" ht="11.25">
      <c r="A146" s="346">
        <v>312</v>
      </c>
      <c r="B146" s="343" t="s">
        <v>132</v>
      </c>
      <c r="C146" s="343" t="s">
        <v>137</v>
      </c>
      <c r="D146" s="343" t="s">
        <v>138</v>
      </c>
      <c r="E146" s="344" t="s">
        <v>139</v>
      </c>
      <c r="F146" s="330">
        <v>1050</v>
      </c>
      <c r="G146" s="330">
        <v>-175</v>
      </c>
      <c r="H146" s="330">
        <v>875</v>
      </c>
    </row>
    <row r="147" spans="1:8" s="308" customFormat="1" ht="10.5">
      <c r="A147" s="331">
        <v>312</v>
      </c>
      <c r="B147" s="319" t="s">
        <v>140</v>
      </c>
      <c r="C147" s="319"/>
      <c r="D147" s="319"/>
      <c r="E147" s="320" t="s">
        <v>141</v>
      </c>
      <c r="F147" s="321">
        <v>2358.2</v>
      </c>
      <c r="G147" s="321">
        <v>0</v>
      </c>
      <c r="H147" s="321">
        <v>2358.2</v>
      </c>
    </row>
    <row r="148" spans="1:8" s="308" customFormat="1" ht="33.75">
      <c r="A148" s="334">
        <v>312</v>
      </c>
      <c r="B148" s="322" t="s">
        <v>140</v>
      </c>
      <c r="C148" s="322" t="s">
        <v>159</v>
      </c>
      <c r="D148" s="322"/>
      <c r="E148" s="323" t="s">
        <v>160</v>
      </c>
      <c r="F148" s="324">
        <v>700</v>
      </c>
      <c r="G148" s="324">
        <v>0</v>
      </c>
      <c r="H148" s="324">
        <v>700</v>
      </c>
    </row>
    <row r="149" spans="1:8" s="308" customFormat="1" ht="11.25">
      <c r="A149" s="336">
        <v>312</v>
      </c>
      <c r="B149" s="325" t="s">
        <v>140</v>
      </c>
      <c r="C149" s="325" t="s">
        <v>161</v>
      </c>
      <c r="D149" s="325"/>
      <c r="E149" s="326" t="s">
        <v>162</v>
      </c>
      <c r="F149" s="327">
        <v>106</v>
      </c>
      <c r="G149" s="327">
        <v>0</v>
      </c>
      <c r="H149" s="327">
        <v>106</v>
      </c>
    </row>
    <row r="150" spans="1:8" s="308" customFormat="1" ht="11.25">
      <c r="A150" s="338">
        <v>312</v>
      </c>
      <c r="B150" s="328" t="s">
        <v>140</v>
      </c>
      <c r="C150" s="328" t="s">
        <v>161</v>
      </c>
      <c r="D150" s="328" t="s">
        <v>90</v>
      </c>
      <c r="E150" s="329" t="s">
        <v>91</v>
      </c>
      <c r="F150" s="330">
        <v>106</v>
      </c>
      <c r="G150" s="330">
        <v>0</v>
      </c>
      <c r="H150" s="330">
        <v>106</v>
      </c>
    </row>
    <row r="151" spans="1:8" s="308" customFormat="1" ht="22.5">
      <c r="A151" s="338">
        <v>312</v>
      </c>
      <c r="B151" s="328" t="s">
        <v>140</v>
      </c>
      <c r="C151" s="328" t="s">
        <v>161</v>
      </c>
      <c r="D151" s="328" t="s">
        <v>92</v>
      </c>
      <c r="E151" s="329" t="s">
        <v>93</v>
      </c>
      <c r="F151" s="330">
        <v>106</v>
      </c>
      <c r="G151" s="330">
        <v>0</v>
      </c>
      <c r="H151" s="330">
        <v>106</v>
      </c>
    </row>
    <row r="152" spans="1:8" s="308" customFormat="1" ht="11.25">
      <c r="A152" s="336">
        <v>312</v>
      </c>
      <c r="B152" s="325" t="s">
        <v>140</v>
      </c>
      <c r="C152" s="325" t="s">
        <v>163</v>
      </c>
      <c r="D152" s="325"/>
      <c r="E152" s="326" t="s">
        <v>164</v>
      </c>
      <c r="F152" s="327">
        <v>594</v>
      </c>
      <c r="G152" s="327">
        <v>0</v>
      </c>
      <c r="H152" s="327">
        <v>594</v>
      </c>
    </row>
    <row r="153" spans="1:8" s="308" customFormat="1" ht="11.25">
      <c r="A153" s="338">
        <v>312</v>
      </c>
      <c r="B153" s="328" t="s">
        <v>140</v>
      </c>
      <c r="C153" s="328" t="s">
        <v>163</v>
      </c>
      <c r="D153" s="328" t="s">
        <v>90</v>
      </c>
      <c r="E153" s="329" t="s">
        <v>91</v>
      </c>
      <c r="F153" s="330">
        <v>594</v>
      </c>
      <c r="G153" s="330">
        <v>0</v>
      </c>
      <c r="H153" s="330">
        <v>594</v>
      </c>
    </row>
    <row r="154" spans="1:8" s="308" customFormat="1" ht="22.5">
      <c r="A154" s="338">
        <v>312</v>
      </c>
      <c r="B154" s="328" t="s">
        <v>140</v>
      </c>
      <c r="C154" s="328" t="s">
        <v>163</v>
      </c>
      <c r="D154" s="328" t="s">
        <v>92</v>
      </c>
      <c r="E154" s="329" t="s">
        <v>93</v>
      </c>
      <c r="F154" s="330">
        <v>594</v>
      </c>
      <c r="G154" s="330">
        <v>0</v>
      </c>
      <c r="H154" s="330">
        <v>594</v>
      </c>
    </row>
    <row r="155" spans="1:8" s="308" customFormat="1" ht="22.5">
      <c r="A155" s="334">
        <v>312</v>
      </c>
      <c r="B155" s="322" t="s">
        <v>140</v>
      </c>
      <c r="C155" s="322" t="s">
        <v>165</v>
      </c>
      <c r="D155" s="322"/>
      <c r="E155" s="323" t="s">
        <v>166</v>
      </c>
      <c r="F155" s="324">
        <v>1658.2</v>
      </c>
      <c r="G155" s="324">
        <v>0</v>
      </c>
      <c r="H155" s="324">
        <v>1658.2</v>
      </c>
    </row>
    <row r="156" spans="1:8" s="308" customFormat="1" ht="11.25">
      <c r="A156" s="336">
        <v>312</v>
      </c>
      <c r="B156" s="325" t="s">
        <v>140</v>
      </c>
      <c r="C156" s="325" t="s">
        <v>167</v>
      </c>
      <c r="D156" s="325"/>
      <c r="E156" s="326" t="s">
        <v>168</v>
      </c>
      <c r="F156" s="327">
        <v>1658.2</v>
      </c>
      <c r="G156" s="327">
        <v>0</v>
      </c>
      <c r="H156" s="327">
        <v>1658.2</v>
      </c>
    </row>
    <row r="157" spans="1:8" s="308" customFormat="1" ht="11.25">
      <c r="A157" s="338">
        <v>312</v>
      </c>
      <c r="B157" s="328" t="s">
        <v>140</v>
      </c>
      <c r="C157" s="328" t="s">
        <v>167</v>
      </c>
      <c r="D157" s="328" t="s">
        <v>90</v>
      </c>
      <c r="E157" s="329" t="s">
        <v>91</v>
      </c>
      <c r="F157" s="330">
        <v>1658.2</v>
      </c>
      <c r="G157" s="330">
        <v>0</v>
      </c>
      <c r="H157" s="330">
        <v>1658.2</v>
      </c>
    </row>
    <row r="158" spans="1:8" s="308" customFormat="1" ht="22.5">
      <c r="A158" s="328" t="s">
        <v>504</v>
      </c>
      <c r="B158" s="328" t="s">
        <v>140</v>
      </c>
      <c r="C158" s="328" t="s">
        <v>167</v>
      </c>
      <c r="D158" s="328" t="s">
        <v>92</v>
      </c>
      <c r="E158" s="329" t="s">
        <v>93</v>
      </c>
      <c r="F158" s="330">
        <v>1658.2</v>
      </c>
      <c r="G158" s="330">
        <v>0</v>
      </c>
      <c r="H158" s="330">
        <v>1658.2</v>
      </c>
    </row>
    <row r="159" spans="1:8" s="308" customFormat="1" ht="21">
      <c r="A159" s="314" t="s">
        <v>504</v>
      </c>
      <c r="B159" s="314" t="s">
        <v>224</v>
      </c>
      <c r="C159" s="314"/>
      <c r="D159" s="314"/>
      <c r="E159" s="340" t="s">
        <v>225</v>
      </c>
      <c r="F159" s="317">
        <v>16644</v>
      </c>
      <c r="G159" s="317">
        <v>65.8</v>
      </c>
      <c r="H159" s="317">
        <v>16709.8</v>
      </c>
    </row>
    <row r="160" spans="1:8" s="308" customFormat="1" ht="21">
      <c r="A160" s="319" t="s">
        <v>504</v>
      </c>
      <c r="B160" s="319" t="s">
        <v>226</v>
      </c>
      <c r="C160" s="319"/>
      <c r="D160" s="319"/>
      <c r="E160" s="320" t="s">
        <v>227</v>
      </c>
      <c r="F160" s="321">
        <v>15768</v>
      </c>
      <c r="G160" s="321">
        <v>65.8</v>
      </c>
      <c r="H160" s="321">
        <v>15833.8</v>
      </c>
    </row>
    <row r="161" spans="1:8" s="308" customFormat="1" ht="33.75">
      <c r="A161" s="322" t="s">
        <v>504</v>
      </c>
      <c r="B161" s="322" t="s">
        <v>226</v>
      </c>
      <c r="C161" s="322" t="s">
        <v>228</v>
      </c>
      <c r="D161" s="322"/>
      <c r="E161" s="323" t="s">
        <v>229</v>
      </c>
      <c r="F161" s="324">
        <v>15768</v>
      </c>
      <c r="G161" s="324">
        <v>65.8</v>
      </c>
      <c r="H161" s="324">
        <v>15833.8</v>
      </c>
    </row>
    <row r="162" spans="1:8" s="308" customFormat="1" ht="11.25">
      <c r="A162" s="325" t="s">
        <v>504</v>
      </c>
      <c r="B162" s="325" t="s">
        <v>226</v>
      </c>
      <c r="C162" s="325" t="s">
        <v>230</v>
      </c>
      <c r="D162" s="325"/>
      <c r="E162" s="326" t="s">
        <v>145</v>
      </c>
      <c r="F162" s="327">
        <v>14393</v>
      </c>
      <c r="G162" s="327">
        <v>65.8</v>
      </c>
      <c r="H162" s="327">
        <v>14458.8</v>
      </c>
    </row>
    <row r="163" spans="1:8" s="308" customFormat="1" ht="33.75">
      <c r="A163" s="328" t="s">
        <v>504</v>
      </c>
      <c r="B163" s="328" t="s">
        <v>226</v>
      </c>
      <c r="C163" s="328" t="s">
        <v>230</v>
      </c>
      <c r="D163" s="328" t="s">
        <v>79</v>
      </c>
      <c r="E163" s="329" t="s">
        <v>80</v>
      </c>
      <c r="F163" s="330">
        <v>13461.1</v>
      </c>
      <c r="G163" s="330">
        <v>0</v>
      </c>
      <c r="H163" s="330">
        <v>13461.1</v>
      </c>
    </row>
    <row r="164" spans="1:8" s="308" customFormat="1" ht="11.25">
      <c r="A164" s="328" t="s">
        <v>504</v>
      </c>
      <c r="B164" s="328" t="s">
        <v>226</v>
      </c>
      <c r="C164" s="328" t="s">
        <v>231</v>
      </c>
      <c r="D164" s="328" t="s">
        <v>232</v>
      </c>
      <c r="E164" s="329" t="s">
        <v>233</v>
      </c>
      <c r="F164" s="330">
        <v>13461.1</v>
      </c>
      <c r="G164" s="330">
        <v>0</v>
      </c>
      <c r="H164" s="330">
        <v>13461.1</v>
      </c>
    </row>
    <row r="165" spans="1:8" s="308" customFormat="1" ht="11.25">
      <c r="A165" s="328" t="s">
        <v>504</v>
      </c>
      <c r="B165" s="328" t="s">
        <v>226</v>
      </c>
      <c r="C165" s="328" t="s">
        <v>231</v>
      </c>
      <c r="D165" s="328" t="s">
        <v>90</v>
      </c>
      <c r="E165" s="329" t="s">
        <v>91</v>
      </c>
      <c r="F165" s="330">
        <v>871.7</v>
      </c>
      <c r="G165" s="330">
        <v>65.8</v>
      </c>
      <c r="H165" s="330">
        <v>937.5</v>
      </c>
    </row>
    <row r="166" spans="1:8" s="308" customFormat="1" ht="22.5">
      <c r="A166" s="328" t="s">
        <v>504</v>
      </c>
      <c r="B166" s="328" t="s">
        <v>226</v>
      </c>
      <c r="C166" s="328" t="s">
        <v>231</v>
      </c>
      <c r="D166" s="328" t="s">
        <v>92</v>
      </c>
      <c r="E166" s="329" t="s">
        <v>93</v>
      </c>
      <c r="F166" s="330">
        <v>871.7</v>
      </c>
      <c r="G166" s="330">
        <v>65.8</v>
      </c>
      <c r="H166" s="330">
        <v>937.5</v>
      </c>
    </row>
    <row r="167" spans="1:8" s="308" customFormat="1" ht="11.25">
      <c r="A167" s="328" t="s">
        <v>504</v>
      </c>
      <c r="B167" s="328" t="s">
        <v>226</v>
      </c>
      <c r="C167" s="328" t="s">
        <v>231</v>
      </c>
      <c r="D167" s="328" t="s">
        <v>94</v>
      </c>
      <c r="E167" s="329" t="s">
        <v>95</v>
      </c>
      <c r="F167" s="330">
        <v>60.2</v>
      </c>
      <c r="G167" s="330">
        <v>0</v>
      </c>
      <c r="H167" s="330">
        <v>60.2</v>
      </c>
    </row>
    <row r="168" spans="1:8" s="308" customFormat="1" ht="11.25">
      <c r="A168" s="328" t="s">
        <v>504</v>
      </c>
      <c r="B168" s="328" t="s">
        <v>226</v>
      </c>
      <c r="C168" s="328" t="s">
        <v>231</v>
      </c>
      <c r="D168" s="328" t="s">
        <v>96</v>
      </c>
      <c r="E168" s="329" t="s">
        <v>97</v>
      </c>
      <c r="F168" s="330">
        <v>60.2</v>
      </c>
      <c r="G168" s="330">
        <v>0</v>
      </c>
      <c r="H168" s="330">
        <v>60.2</v>
      </c>
    </row>
    <row r="169" spans="1:8" s="308" customFormat="1" ht="33.75">
      <c r="A169" s="325" t="s">
        <v>504</v>
      </c>
      <c r="B169" s="325" t="s">
        <v>226</v>
      </c>
      <c r="C169" s="325" t="s">
        <v>234</v>
      </c>
      <c r="D169" s="325"/>
      <c r="E169" s="326" t="s">
        <v>235</v>
      </c>
      <c r="F169" s="327">
        <v>1135</v>
      </c>
      <c r="G169" s="327">
        <v>0</v>
      </c>
      <c r="H169" s="327">
        <v>1135</v>
      </c>
    </row>
    <row r="170" spans="1:8" s="308" customFormat="1" ht="11.25">
      <c r="A170" s="328" t="s">
        <v>504</v>
      </c>
      <c r="B170" s="328" t="s">
        <v>226</v>
      </c>
      <c r="C170" s="328" t="s">
        <v>234</v>
      </c>
      <c r="D170" s="328" t="s">
        <v>90</v>
      </c>
      <c r="E170" s="329" t="s">
        <v>91</v>
      </c>
      <c r="F170" s="330">
        <v>1135</v>
      </c>
      <c r="G170" s="330">
        <v>0</v>
      </c>
      <c r="H170" s="330">
        <v>1135</v>
      </c>
    </row>
    <row r="171" spans="1:8" s="308" customFormat="1" ht="22.5">
      <c r="A171" s="328" t="s">
        <v>504</v>
      </c>
      <c r="B171" s="328" t="s">
        <v>226</v>
      </c>
      <c r="C171" s="328" t="s">
        <v>234</v>
      </c>
      <c r="D171" s="328" t="s">
        <v>92</v>
      </c>
      <c r="E171" s="329" t="s">
        <v>93</v>
      </c>
      <c r="F171" s="330">
        <v>1135</v>
      </c>
      <c r="G171" s="330">
        <v>0</v>
      </c>
      <c r="H171" s="330">
        <v>1135</v>
      </c>
    </row>
    <row r="172" spans="1:8" s="308" customFormat="1" ht="11.25">
      <c r="A172" s="325" t="s">
        <v>504</v>
      </c>
      <c r="B172" s="325" t="s">
        <v>226</v>
      </c>
      <c r="C172" s="325" t="s">
        <v>236</v>
      </c>
      <c r="D172" s="325"/>
      <c r="E172" s="326" t="s">
        <v>237</v>
      </c>
      <c r="F172" s="327">
        <v>120</v>
      </c>
      <c r="G172" s="327">
        <v>0</v>
      </c>
      <c r="H172" s="327">
        <v>120</v>
      </c>
    </row>
    <row r="173" spans="1:8" s="308" customFormat="1" ht="11.25">
      <c r="A173" s="328" t="s">
        <v>504</v>
      </c>
      <c r="B173" s="328" t="s">
        <v>226</v>
      </c>
      <c r="C173" s="328" t="s">
        <v>236</v>
      </c>
      <c r="D173" s="328" t="s">
        <v>90</v>
      </c>
      <c r="E173" s="329" t="s">
        <v>91</v>
      </c>
      <c r="F173" s="330">
        <v>120</v>
      </c>
      <c r="G173" s="330">
        <v>0</v>
      </c>
      <c r="H173" s="330">
        <v>120</v>
      </c>
    </row>
    <row r="174" spans="1:8" s="308" customFormat="1" ht="22.5">
      <c r="A174" s="328" t="s">
        <v>504</v>
      </c>
      <c r="B174" s="328" t="s">
        <v>226</v>
      </c>
      <c r="C174" s="328" t="s">
        <v>236</v>
      </c>
      <c r="D174" s="328" t="s">
        <v>92</v>
      </c>
      <c r="E174" s="329" t="s">
        <v>93</v>
      </c>
      <c r="F174" s="330">
        <v>120</v>
      </c>
      <c r="G174" s="330">
        <v>0</v>
      </c>
      <c r="H174" s="330">
        <v>120</v>
      </c>
    </row>
    <row r="175" spans="1:8" s="308" customFormat="1" ht="11.25">
      <c r="A175" s="325" t="s">
        <v>504</v>
      </c>
      <c r="B175" s="325" t="s">
        <v>226</v>
      </c>
      <c r="C175" s="325" t="s">
        <v>238</v>
      </c>
      <c r="D175" s="325"/>
      <c r="E175" s="326" t="s">
        <v>239</v>
      </c>
      <c r="F175" s="327">
        <v>120</v>
      </c>
      <c r="G175" s="327">
        <v>0</v>
      </c>
      <c r="H175" s="327">
        <v>120</v>
      </c>
    </row>
    <row r="176" spans="1:8" s="308" customFormat="1" ht="11.25">
      <c r="A176" s="328" t="s">
        <v>504</v>
      </c>
      <c r="B176" s="328" t="s">
        <v>226</v>
      </c>
      <c r="C176" s="328" t="s">
        <v>238</v>
      </c>
      <c r="D176" s="328" t="s">
        <v>90</v>
      </c>
      <c r="E176" s="329" t="s">
        <v>91</v>
      </c>
      <c r="F176" s="330">
        <v>120</v>
      </c>
      <c r="G176" s="330">
        <v>0</v>
      </c>
      <c r="H176" s="330">
        <v>120</v>
      </c>
    </row>
    <row r="177" spans="1:8" s="308" customFormat="1" ht="22.5">
      <c r="A177" s="328" t="s">
        <v>504</v>
      </c>
      <c r="B177" s="328" t="s">
        <v>226</v>
      </c>
      <c r="C177" s="328" t="s">
        <v>238</v>
      </c>
      <c r="D177" s="328" t="s">
        <v>92</v>
      </c>
      <c r="E177" s="329" t="s">
        <v>93</v>
      </c>
      <c r="F177" s="330">
        <v>120</v>
      </c>
      <c r="G177" s="330">
        <v>0</v>
      </c>
      <c r="H177" s="330">
        <v>120</v>
      </c>
    </row>
    <row r="178" spans="1:8" s="308" customFormat="1" ht="21">
      <c r="A178" s="319" t="s">
        <v>504</v>
      </c>
      <c r="B178" s="319" t="s">
        <v>240</v>
      </c>
      <c r="C178" s="319"/>
      <c r="D178" s="319"/>
      <c r="E178" s="320" t="s">
        <v>241</v>
      </c>
      <c r="F178" s="321">
        <v>876</v>
      </c>
      <c r="G178" s="321">
        <v>0</v>
      </c>
      <c r="H178" s="321">
        <v>876</v>
      </c>
    </row>
    <row r="179" spans="1:8" s="308" customFormat="1" ht="33.75">
      <c r="A179" s="322" t="s">
        <v>504</v>
      </c>
      <c r="B179" s="322" t="s">
        <v>240</v>
      </c>
      <c r="C179" s="322" t="s">
        <v>228</v>
      </c>
      <c r="D179" s="322"/>
      <c r="E179" s="323" t="s">
        <v>229</v>
      </c>
      <c r="F179" s="324">
        <v>876</v>
      </c>
      <c r="G179" s="324">
        <v>0</v>
      </c>
      <c r="H179" s="324">
        <v>876</v>
      </c>
    </row>
    <row r="180" spans="1:8" s="308" customFormat="1" ht="11.25">
      <c r="A180" s="325" t="s">
        <v>504</v>
      </c>
      <c r="B180" s="325" t="s">
        <v>240</v>
      </c>
      <c r="C180" s="325" t="s">
        <v>242</v>
      </c>
      <c r="D180" s="325"/>
      <c r="E180" s="326" t="s">
        <v>243</v>
      </c>
      <c r="F180" s="327">
        <v>876</v>
      </c>
      <c r="G180" s="327">
        <v>0</v>
      </c>
      <c r="H180" s="327">
        <v>876</v>
      </c>
    </row>
    <row r="181" spans="1:8" s="308" customFormat="1" ht="11.25">
      <c r="A181" s="328" t="s">
        <v>504</v>
      </c>
      <c r="B181" s="328" t="s">
        <v>240</v>
      </c>
      <c r="C181" s="328" t="s">
        <v>242</v>
      </c>
      <c r="D181" s="328" t="s">
        <v>90</v>
      </c>
      <c r="E181" s="329" t="s">
        <v>91</v>
      </c>
      <c r="F181" s="330">
        <v>876</v>
      </c>
      <c r="G181" s="330">
        <v>0</v>
      </c>
      <c r="H181" s="330">
        <v>876</v>
      </c>
    </row>
    <row r="182" spans="1:8" s="308" customFormat="1" ht="22.5">
      <c r="A182" s="328" t="s">
        <v>504</v>
      </c>
      <c r="B182" s="328" t="s">
        <v>240</v>
      </c>
      <c r="C182" s="328" t="s">
        <v>242</v>
      </c>
      <c r="D182" s="328" t="s">
        <v>92</v>
      </c>
      <c r="E182" s="329" t="s">
        <v>93</v>
      </c>
      <c r="F182" s="330">
        <v>876</v>
      </c>
      <c r="G182" s="330">
        <v>0</v>
      </c>
      <c r="H182" s="330">
        <v>876</v>
      </c>
    </row>
    <row r="183" spans="1:8" s="308" customFormat="1" ht="10.5">
      <c r="A183" s="315">
        <v>312</v>
      </c>
      <c r="B183" s="314" t="s">
        <v>419</v>
      </c>
      <c r="C183" s="314"/>
      <c r="D183" s="314"/>
      <c r="E183" s="340" t="s">
        <v>420</v>
      </c>
      <c r="F183" s="317">
        <v>1298.2</v>
      </c>
      <c r="G183" s="317">
        <v>0</v>
      </c>
      <c r="H183" s="317">
        <v>1298.2</v>
      </c>
    </row>
    <row r="184" spans="1:8" s="341" customFormat="1" ht="10.5">
      <c r="A184" s="331">
        <v>312</v>
      </c>
      <c r="B184" s="319" t="s">
        <v>454</v>
      </c>
      <c r="C184" s="319"/>
      <c r="D184" s="319"/>
      <c r="E184" s="320" t="s">
        <v>455</v>
      </c>
      <c r="F184" s="321">
        <v>1298.2</v>
      </c>
      <c r="G184" s="321">
        <v>0</v>
      </c>
      <c r="H184" s="321">
        <v>1298.2</v>
      </c>
    </row>
    <row r="185" spans="1:8" s="308" customFormat="1" ht="33.75">
      <c r="A185" s="322" t="s">
        <v>504</v>
      </c>
      <c r="B185" s="322" t="s">
        <v>454</v>
      </c>
      <c r="C185" s="322" t="s">
        <v>159</v>
      </c>
      <c r="D185" s="322"/>
      <c r="E185" s="323" t="s">
        <v>160</v>
      </c>
      <c r="F185" s="324">
        <v>1298.2</v>
      </c>
      <c r="G185" s="324">
        <v>0</v>
      </c>
      <c r="H185" s="324">
        <v>1298.2</v>
      </c>
    </row>
    <row r="186" spans="1:8" s="308" customFormat="1" ht="11.25">
      <c r="A186" s="325" t="s">
        <v>504</v>
      </c>
      <c r="B186" s="325" t="s">
        <v>454</v>
      </c>
      <c r="C186" s="325" t="s">
        <v>161</v>
      </c>
      <c r="D186" s="325"/>
      <c r="E186" s="326" t="s">
        <v>162</v>
      </c>
      <c r="F186" s="327">
        <v>937.4</v>
      </c>
      <c r="G186" s="327">
        <v>0</v>
      </c>
      <c r="H186" s="327">
        <v>937.4</v>
      </c>
    </row>
    <row r="187" spans="1:8" s="308" customFormat="1" ht="22.5">
      <c r="A187" s="328" t="s">
        <v>505</v>
      </c>
      <c r="B187" s="328" t="s">
        <v>454</v>
      </c>
      <c r="C187" s="328" t="s">
        <v>161</v>
      </c>
      <c r="D187" s="328" t="s">
        <v>146</v>
      </c>
      <c r="E187" s="329" t="s">
        <v>147</v>
      </c>
      <c r="F187" s="330">
        <v>937.4</v>
      </c>
      <c r="G187" s="330">
        <v>0</v>
      </c>
      <c r="H187" s="330">
        <v>937.4</v>
      </c>
    </row>
    <row r="188" spans="1:8" s="308" customFormat="1" ht="22.5">
      <c r="A188" s="328" t="s">
        <v>504</v>
      </c>
      <c r="B188" s="328" t="s">
        <v>454</v>
      </c>
      <c r="C188" s="328" t="s">
        <v>161</v>
      </c>
      <c r="D188" s="328" t="s">
        <v>350</v>
      </c>
      <c r="E188" s="329" t="s">
        <v>351</v>
      </c>
      <c r="F188" s="330">
        <v>937.4</v>
      </c>
      <c r="G188" s="330">
        <v>0</v>
      </c>
      <c r="H188" s="330">
        <v>937.4</v>
      </c>
    </row>
    <row r="189" spans="1:8" s="308" customFormat="1" ht="11.25">
      <c r="A189" s="325" t="s">
        <v>504</v>
      </c>
      <c r="B189" s="325" t="s">
        <v>454</v>
      </c>
      <c r="C189" s="325" t="s">
        <v>163</v>
      </c>
      <c r="D189" s="325"/>
      <c r="E189" s="326" t="s">
        <v>164</v>
      </c>
      <c r="F189" s="327">
        <v>80.8</v>
      </c>
      <c r="G189" s="327">
        <v>0</v>
      </c>
      <c r="H189" s="327">
        <v>80.8</v>
      </c>
    </row>
    <row r="190" spans="1:8" s="308" customFormat="1" ht="11.25">
      <c r="A190" s="328" t="s">
        <v>504</v>
      </c>
      <c r="B190" s="328" t="s">
        <v>454</v>
      </c>
      <c r="C190" s="328" t="s">
        <v>163</v>
      </c>
      <c r="D190" s="328" t="s">
        <v>395</v>
      </c>
      <c r="E190" s="329" t="s">
        <v>432</v>
      </c>
      <c r="F190" s="330">
        <v>0</v>
      </c>
      <c r="G190" s="330">
        <v>0</v>
      </c>
      <c r="H190" s="330">
        <v>0</v>
      </c>
    </row>
    <row r="191" spans="1:8" s="308" customFormat="1" ht="11.25">
      <c r="A191" s="328" t="s">
        <v>504</v>
      </c>
      <c r="B191" s="328" t="s">
        <v>454</v>
      </c>
      <c r="C191" s="328" t="s">
        <v>163</v>
      </c>
      <c r="D191" s="328" t="s">
        <v>397</v>
      </c>
      <c r="E191" s="329" t="s">
        <v>398</v>
      </c>
      <c r="F191" s="330">
        <v>0</v>
      </c>
      <c r="G191" s="330">
        <v>0</v>
      </c>
      <c r="H191" s="330">
        <v>0</v>
      </c>
    </row>
    <row r="192" spans="1:8" s="308" customFormat="1" ht="11.25">
      <c r="A192" s="328" t="s">
        <v>504</v>
      </c>
      <c r="B192" s="328" t="s">
        <v>454</v>
      </c>
      <c r="C192" s="328" t="s">
        <v>163</v>
      </c>
      <c r="D192" s="328" t="s">
        <v>94</v>
      </c>
      <c r="E192" s="329" t="s">
        <v>95</v>
      </c>
      <c r="F192" s="330">
        <v>80.8</v>
      </c>
      <c r="G192" s="330">
        <v>0</v>
      </c>
      <c r="H192" s="330">
        <v>80.8</v>
      </c>
    </row>
    <row r="193" spans="1:8" s="308" customFormat="1" ht="11.25">
      <c r="A193" s="328" t="s">
        <v>504</v>
      </c>
      <c r="B193" s="328" t="s">
        <v>454</v>
      </c>
      <c r="C193" s="328" t="s">
        <v>163</v>
      </c>
      <c r="D193" s="328" t="s">
        <v>98</v>
      </c>
      <c r="E193" s="329" t="s">
        <v>99</v>
      </c>
      <c r="F193" s="330">
        <v>80.8</v>
      </c>
      <c r="G193" s="330">
        <v>0</v>
      </c>
      <c r="H193" s="330">
        <v>80.8</v>
      </c>
    </row>
    <row r="194" spans="1:8" s="308" customFormat="1" ht="15" customHeight="1">
      <c r="A194" s="325" t="s">
        <v>504</v>
      </c>
      <c r="B194" s="325" t="s">
        <v>454</v>
      </c>
      <c r="C194" s="325" t="s">
        <v>458</v>
      </c>
      <c r="D194" s="325"/>
      <c r="E194" s="326" t="s">
        <v>459</v>
      </c>
      <c r="F194" s="327">
        <v>260</v>
      </c>
      <c r="G194" s="327">
        <v>0</v>
      </c>
      <c r="H194" s="327">
        <v>260</v>
      </c>
    </row>
    <row r="195" spans="1:8" s="308" customFormat="1" ht="11.25">
      <c r="A195" s="328" t="s">
        <v>504</v>
      </c>
      <c r="B195" s="328" t="s">
        <v>454</v>
      </c>
      <c r="C195" s="328" t="s">
        <v>458</v>
      </c>
      <c r="D195" s="328" t="s">
        <v>395</v>
      </c>
      <c r="E195" s="329" t="s">
        <v>432</v>
      </c>
      <c r="F195" s="330">
        <v>260</v>
      </c>
      <c r="G195" s="330">
        <v>0</v>
      </c>
      <c r="H195" s="330">
        <v>260</v>
      </c>
    </row>
    <row r="196" spans="1:8" s="308" customFormat="1" ht="11.25">
      <c r="A196" s="328" t="s">
        <v>504</v>
      </c>
      <c r="B196" s="328" t="s">
        <v>454</v>
      </c>
      <c r="C196" s="328" t="s">
        <v>458</v>
      </c>
      <c r="D196" s="328" t="s">
        <v>460</v>
      </c>
      <c r="E196" s="329" t="s">
        <v>461</v>
      </c>
      <c r="F196" s="330">
        <v>260</v>
      </c>
      <c r="G196" s="330">
        <v>0</v>
      </c>
      <c r="H196" s="330">
        <v>260</v>
      </c>
    </row>
    <row r="197" spans="1:8" s="308" customFormat="1" ht="11.25">
      <c r="A197" s="325" t="s">
        <v>504</v>
      </c>
      <c r="B197" s="325" t="s">
        <v>454</v>
      </c>
      <c r="C197" s="325" t="s">
        <v>462</v>
      </c>
      <c r="D197" s="325"/>
      <c r="E197" s="326" t="s">
        <v>463</v>
      </c>
      <c r="F197" s="327">
        <v>20</v>
      </c>
      <c r="G197" s="327">
        <v>0</v>
      </c>
      <c r="H197" s="327">
        <v>20</v>
      </c>
    </row>
    <row r="198" spans="1:8" s="308" customFormat="1" ht="11.25">
      <c r="A198" s="328" t="s">
        <v>504</v>
      </c>
      <c r="B198" s="328" t="s">
        <v>454</v>
      </c>
      <c r="C198" s="328" t="s">
        <v>462</v>
      </c>
      <c r="D198" s="328" t="s">
        <v>395</v>
      </c>
      <c r="E198" s="329" t="s">
        <v>432</v>
      </c>
      <c r="F198" s="330">
        <v>20</v>
      </c>
      <c r="G198" s="330">
        <v>0</v>
      </c>
      <c r="H198" s="330">
        <v>20</v>
      </c>
    </row>
    <row r="199" spans="1:8" s="308" customFormat="1" ht="11.25">
      <c r="A199" s="328" t="s">
        <v>504</v>
      </c>
      <c r="B199" s="328" t="s">
        <v>454</v>
      </c>
      <c r="C199" s="328" t="s">
        <v>462</v>
      </c>
      <c r="D199" s="328" t="s">
        <v>460</v>
      </c>
      <c r="E199" s="329" t="s">
        <v>461</v>
      </c>
      <c r="F199" s="330">
        <v>20</v>
      </c>
      <c r="G199" s="330">
        <v>0</v>
      </c>
      <c r="H199" s="330">
        <v>20</v>
      </c>
    </row>
    <row r="200" spans="1:8" s="308" customFormat="1" ht="10.5">
      <c r="A200" s="314" t="s">
        <v>504</v>
      </c>
      <c r="B200" s="315" t="s">
        <v>468</v>
      </c>
      <c r="C200" s="315"/>
      <c r="D200" s="315"/>
      <c r="E200" s="316" t="s">
        <v>469</v>
      </c>
      <c r="F200" s="317">
        <v>5698.9</v>
      </c>
      <c r="G200" s="317">
        <v>0</v>
      </c>
      <c r="H200" s="317">
        <v>5698.9</v>
      </c>
    </row>
    <row r="201" spans="1:8" s="308" customFormat="1" ht="10.5">
      <c r="A201" s="331">
        <v>312</v>
      </c>
      <c r="B201" s="319" t="s">
        <v>470</v>
      </c>
      <c r="C201" s="331"/>
      <c r="D201" s="331"/>
      <c r="E201" s="320" t="s">
        <v>471</v>
      </c>
      <c r="F201" s="321">
        <v>5698.9</v>
      </c>
      <c r="G201" s="321">
        <v>0</v>
      </c>
      <c r="H201" s="321">
        <v>5698.9</v>
      </c>
    </row>
    <row r="202" spans="1:8" s="308" customFormat="1" ht="22.5">
      <c r="A202" s="334">
        <v>312</v>
      </c>
      <c r="B202" s="322" t="s">
        <v>470</v>
      </c>
      <c r="C202" s="322" t="s">
        <v>165</v>
      </c>
      <c r="D202" s="322"/>
      <c r="E202" s="323" t="s">
        <v>166</v>
      </c>
      <c r="F202" s="324">
        <v>5698.9</v>
      </c>
      <c r="G202" s="324">
        <v>0</v>
      </c>
      <c r="H202" s="324">
        <v>5698.9</v>
      </c>
    </row>
    <row r="203" spans="1:8" s="308" customFormat="1" ht="11.25">
      <c r="A203" s="336">
        <v>312</v>
      </c>
      <c r="B203" s="325" t="s">
        <v>470</v>
      </c>
      <c r="C203" s="325" t="s">
        <v>472</v>
      </c>
      <c r="D203" s="325"/>
      <c r="E203" s="326" t="s">
        <v>145</v>
      </c>
      <c r="F203" s="327">
        <v>5698.9</v>
      </c>
      <c r="G203" s="327">
        <v>0</v>
      </c>
      <c r="H203" s="327">
        <v>5698.9</v>
      </c>
    </row>
    <row r="204" spans="1:8" s="308" customFormat="1" ht="22.5">
      <c r="A204" s="338">
        <v>312</v>
      </c>
      <c r="B204" s="328" t="s">
        <v>470</v>
      </c>
      <c r="C204" s="328" t="s">
        <v>472</v>
      </c>
      <c r="D204" s="328" t="s">
        <v>146</v>
      </c>
      <c r="E204" s="329" t="s">
        <v>147</v>
      </c>
      <c r="F204" s="330">
        <v>5698.9</v>
      </c>
      <c r="G204" s="330">
        <v>0</v>
      </c>
      <c r="H204" s="330">
        <v>5698.9</v>
      </c>
    </row>
    <row r="205" spans="1:8" s="308" customFormat="1" ht="11.25">
      <c r="A205" s="338">
        <v>312</v>
      </c>
      <c r="B205" s="328" t="s">
        <v>470</v>
      </c>
      <c r="C205" s="328" t="s">
        <v>472</v>
      </c>
      <c r="D205" s="328" t="s">
        <v>382</v>
      </c>
      <c r="E205" s="329" t="s">
        <v>390</v>
      </c>
      <c r="F205" s="330">
        <v>5698.9</v>
      </c>
      <c r="G205" s="330">
        <v>0</v>
      </c>
      <c r="H205" s="330">
        <v>5698.9</v>
      </c>
    </row>
    <row r="206" spans="1:8" s="318" customFormat="1" ht="15.75">
      <c r="A206" s="312" t="s">
        <v>506</v>
      </c>
      <c r="B206" s="312"/>
      <c r="C206" s="312"/>
      <c r="D206" s="312"/>
      <c r="E206" s="312"/>
      <c r="F206" s="313">
        <v>314786.5</v>
      </c>
      <c r="G206" s="313">
        <v>-1761.1</v>
      </c>
      <c r="H206" s="313">
        <v>313025.4</v>
      </c>
    </row>
    <row r="207" spans="1:8" s="308" customFormat="1" ht="10.5">
      <c r="A207" s="350">
        <v>313</v>
      </c>
      <c r="B207" s="314" t="s">
        <v>69</v>
      </c>
      <c r="C207" s="314"/>
      <c r="D207" s="314"/>
      <c r="E207" s="340" t="s">
        <v>70</v>
      </c>
      <c r="F207" s="317">
        <v>5724.1</v>
      </c>
      <c r="G207" s="317">
        <v>-804.5</v>
      </c>
      <c r="H207" s="317">
        <v>4919.6</v>
      </c>
    </row>
    <row r="208" spans="1:8" s="308" customFormat="1" ht="10.5">
      <c r="A208" s="351">
        <v>313</v>
      </c>
      <c r="B208" s="319" t="s">
        <v>140</v>
      </c>
      <c r="C208" s="319"/>
      <c r="D208" s="319"/>
      <c r="E208" s="320" t="s">
        <v>141</v>
      </c>
      <c r="F208" s="321">
        <v>5724.1</v>
      </c>
      <c r="G208" s="321">
        <v>-804.5</v>
      </c>
      <c r="H208" s="321">
        <v>4919.6</v>
      </c>
    </row>
    <row r="209" spans="1:8" s="308" customFormat="1" ht="33.75">
      <c r="A209" s="322" t="s">
        <v>507</v>
      </c>
      <c r="B209" s="322" t="s">
        <v>140</v>
      </c>
      <c r="C209" s="322" t="s">
        <v>177</v>
      </c>
      <c r="D209" s="322"/>
      <c r="E209" s="352" t="s">
        <v>178</v>
      </c>
      <c r="F209" s="324">
        <v>4374.1</v>
      </c>
      <c r="G209" s="324">
        <v>-804.5</v>
      </c>
      <c r="H209" s="324">
        <v>3569.6</v>
      </c>
    </row>
    <row r="210" spans="1:8" s="308" customFormat="1" ht="22.5">
      <c r="A210" s="325" t="s">
        <v>507</v>
      </c>
      <c r="B210" s="325" t="s">
        <v>140</v>
      </c>
      <c r="C210" s="325" t="s">
        <v>179</v>
      </c>
      <c r="D210" s="325"/>
      <c r="E210" s="353" t="s">
        <v>180</v>
      </c>
      <c r="F210" s="327">
        <v>107.3</v>
      </c>
      <c r="G210" s="327">
        <v>-4.5</v>
      </c>
      <c r="H210" s="327">
        <v>102.8</v>
      </c>
    </row>
    <row r="211" spans="1:8" s="308" customFormat="1" ht="11.25">
      <c r="A211" s="328" t="s">
        <v>507</v>
      </c>
      <c r="B211" s="328" t="s">
        <v>140</v>
      </c>
      <c r="C211" s="328" t="s">
        <v>179</v>
      </c>
      <c r="D211" s="328" t="s">
        <v>94</v>
      </c>
      <c r="E211" s="329" t="s">
        <v>95</v>
      </c>
      <c r="F211" s="330">
        <v>107.3</v>
      </c>
      <c r="G211" s="330">
        <v>-4.5</v>
      </c>
      <c r="H211" s="330">
        <v>102.8</v>
      </c>
    </row>
    <row r="212" spans="1:8" s="308" customFormat="1" ht="22.5">
      <c r="A212" s="328" t="s">
        <v>507</v>
      </c>
      <c r="B212" s="328" t="s">
        <v>140</v>
      </c>
      <c r="C212" s="328" t="s">
        <v>179</v>
      </c>
      <c r="D212" s="328" t="s">
        <v>181</v>
      </c>
      <c r="E212" s="329" t="s">
        <v>182</v>
      </c>
      <c r="F212" s="330">
        <v>107.3</v>
      </c>
      <c r="G212" s="330">
        <v>-4.5</v>
      </c>
      <c r="H212" s="330">
        <v>102.8</v>
      </c>
    </row>
    <row r="213" spans="1:8" s="308" customFormat="1" ht="22.5">
      <c r="A213" s="325" t="s">
        <v>507</v>
      </c>
      <c r="B213" s="325" t="s">
        <v>140</v>
      </c>
      <c r="C213" s="325" t="s">
        <v>183</v>
      </c>
      <c r="D213" s="325"/>
      <c r="E213" s="326" t="s">
        <v>184</v>
      </c>
      <c r="F213" s="327">
        <v>800</v>
      </c>
      <c r="G213" s="327">
        <v>0</v>
      </c>
      <c r="H213" s="327">
        <v>800</v>
      </c>
    </row>
    <row r="214" spans="1:8" s="308" customFormat="1" ht="11.25">
      <c r="A214" s="328" t="s">
        <v>507</v>
      </c>
      <c r="B214" s="328" t="s">
        <v>140</v>
      </c>
      <c r="C214" s="328" t="s">
        <v>183</v>
      </c>
      <c r="D214" s="328" t="s">
        <v>94</v>
      </c>
      <c r="E214" s="329" t="s">
        <v>95</v>
      </c>
      <c r="F214" s="330">
        <v>800</v>
      </c>
      <c r="G214" s="330">
        <v>0</v>
      </c>
      <c r="H214" s="330">
        <v>800</v>
      </c>
    </row>
    <row r="215" spans="1:8" s="308" customFormat="1" ht="22.5">
      <c r="A215" s="328" t="s">
        <v>507</v>
      </c>
      <c r="B215" s="328" t="s">
        <v>140</v>
      </c>
      <c r="C215" s="328" t="s">
        <v>183</v>
      </c>
      <c r="D215" s="328" t="s">
        <v>181</v>
      </c>
      <c r="E215" s="329" t="s">
        <v>182</v>
      </c>
      <c r="F215" s="330">
        <v>800</v>
      </c>
      <c r="G215" s="330">
        <v>0</v>
      </c>
      <c r="H215" s="330">
        <v>800</v>
      </c>
    </row>
    <row r="216" spans="1:8" s="308" customFormat="1" ht="22.5">
      <c r="A216" s="325" t="s">
        <v>507</v>
      </c>
      <c r="B216" s="325" t="s">
        <v>140</v>
      </c>
      <c r="C216" s="325" t="s">
        <v>185</v>
      </c>
      <c r="D216" s="325"/>
      <c r="E216" s="326" t="s">
        <v>186</v>
      </c>
      <c r="F216" s="327">
        <v>3466.8</v>
      </c>
      <c r="G216" s="327">
        <v>-800</v>
      </c>
      <c r="H216" s="327">
        <v>2666.8</v>
      </c>
    </row>
    <row r="217" spans="1:8" s="308" customFormat="1" ht="11.25">
      <c r="A217" s="328" t="s">
        <v>507</v>
      </c>
      <c r="B217" s="328" t="s">
        <v>140</v>
      </c>
      <c r="C217" s="328" t="s">
        <v>185</v>
      </c>
      <c r="D217" s="328" t="s">
        <v>90</v>
      </c>
      <c r="E217" s="329" t="s">
        <v>91</v>
      </c>
      <c r="F217" s="330">
        <v>2910.2</v>
      </c>
      <c r="G217" s="330">
        <v>-800</v>
      </c>
      <c r="H217" s="330">
        <v>2110.2</v>
      </c>
    </row>
    <row r="218" spans="1:8" s="308" customFormat="1" ht="22.5">
      <c r="A218" s="328" t="s">
        <v>507</v>
      </c>
      <c r="B218" s="328" t="s">
        <v>140</v>
      </c>
      <c r="C218" s="328" t="s">
        <v>185</v>
      </c>
      <c r="D218" s="328" t="s">
        <v>92</v>
      </c>
      <c r="E218" s="329" t="s">
        <v>93</v>
      </c>
      <c r="F218" s="330">
        <v>2910.2</v>
      </c>
      <c r="G218" s="330">
        <v>-800</v>
      </c>
      <c r="H218" s="330">
        <v>2110.2</v>
      </c>
    </row>
    <row r="219" spans="1:8" s="308" customFormat="1" ht="11.25">
      <c r="A219" s="328" t="s">
        <v>507</v>
      </c>
      <c r="B219" s="328" t="s">
        <v>140</v>
      </c>
      <c r="C219" s="328" t="s">
        <v>185</v>
      </c>
      <c r="D219" s="328" t="s">
        <v>94</v>
      </c>
      <c r="E219" s="329" t="s">
        <v>95</v>
      </c>
      <c r="F219" s="330">
        <v>556.6</v>
      </c>
      <c r="G219" s="330">
        <v>0</v>
      </c>
      <c r="H219" s="330">
        <v>556.6</v>
      </c>
    </row>
    <row r="220" spans="1:8" s="308" customFormat="1" ht="22.5">
      <c r="A220" s="328" t="s">
        <v>507</v>
      </c>
      <c r="B220" s="328" t="s">
        <v>140</v>
      </c>
      <c r="C220" s="328" t="s">
        <v>185</v>
      </c>
      <c r="D220" s="328" t="s">
        <v>181</v>
      </c>
      <c r="E220" s="329" t="s">
        <v>182</v>
      </c>
      <c r="F220" s="330">
        <v>556.6</v>
      </c>
      <c r="G220" s="330">
        <v>0</v>
      </c>
      <c r="H220" s="330">
        <v>556.6</v>
      </c>
    </row>
    <row r="221" spans="1:8" s="308" customFormat="1" ht="22.5">
      <c r="A221" s="322" t="s">
        <v>507</v>
      </c>
      <c r="B221" s="322" t="s">
        <v>140</v>
      </c>
      <c r="C221" s="322" t="s">
        <v>187</v>
      </c>
      <c r="D221" s="322"/>
      <c r="E221" s="323" t="s">
        <v>188</v>
      </c>
      <c r="F221" s="324">
        <v>1350</v>
      </c>
      <c r="G221" s="324">
        <v>0</v>
      </c>
      <c r="H221" s="324">
        <v>1350</v>
      </c>
    </row>
    <row r="222" spans="1:8" s="308" customFormat="1" ht="22.5">
      <c r="A222" s="325" t="s">
        <v>507</v>
      </c>
      <c r="B222" s="325" t="s">
        <v>140</v>
      </c>
      <c r="C222" s="325" t="s">
        <v>189</v>
      </c>
      <c r="D222" s="325"/>
      <c r="E222" s="326" t="s">
        <v>190</v>
      </c>
      <c r="F222" s="327">
        <v>1350</v>
      </c>
      <c r="G222" s="327">
        <v>0</v>
      </c>
      <c r="H222" s="327">
        <v>1350</v>
      </c>
    </row>
    <row r="223" spans="1:8" s="308" customFormat="1" ht="22.5">
      <c r="A223" s="328" t="s">
        <v>507</v>
      </c>
      <c r="B223" s="328" t="s">
        <v>140</v>
      </c>
      <c r="C223" s="328" t="s">
        <v>189</v>
      </c>
      <c r="D223" s="328" t="s">
        <v>191</v>
      </c>
      <c r="E223" s="329" t="s">
        <v>192</v>
      </c>
      <c r="F223" s="330">
        <v>0</v>
      </c>
      <c r="G223" s="330">
        <v>1350</v>
      </c>
      <c r="H223" s="330">
        <v>1350</v>
      </c>
    </row>
    <row r="224" spans="1:8" s="308" customFormat="1" ht="11.25">
      <c r="A224" s="328" t="s">
        <v>507</v>
      </c>
      <c r="B224" s="328" t="s">
        <v>140</v>
      </c>
      <c r="C224" s="328" t="s">
        <v>189</v>
      </c>
      <c r="D224" s="328" t="s">
        <v>193</v>
      </c>
      <c r="E224" s="329" t="s">
        <v>194</v>
      </c>
      <c r="F224" s="330">
        <v>0</v>
      </c>
      <c r="G224" s="330">
        <v>1350</v>
      </c>
      <c r="H224" s="330">
        <v>1350</v>
      </c>
    </row>
    <row r="225" spans="1:8" s="308" customFormat="1" ht="11.25">
      <c r="A225" s="328" t="s">
        <v>507</v>
      </c>
      <c r="B225" s="328" t="s">
        <v>140</v>
      </c>
      <c r="C225" s="328" t="s">
        <v>189</v>
      </c>
      <c r="D225" s="328" t="s">
        <v>94</v>
      </c>
      <c r="E225" s="329" t="s">
        <v>95</v>
      </c>
      <c r="F225" s="330">
        <v>1350</v>
      </c>
      <c r="G225" s="330">
        <v>-1350</v>
      </c>
      <c r="H225" s="330">
        <v>0</v>
      </c>
    </row>
    <row r="226" spans="1:8" s="308" customFormat="1" ht="11.25">
      <c r="A226" s="328" t="s">
        <v>507</v>
      </c>
      <c r="B226" s="328" t="s">
        <v>140</v>
      </c>
      <c r="C226" s="328" t="s">
        <v>189</v>
      </c>
      <c r="D226" s="328" t="s">
        <v>98</v>
      </c>
      <c r="E226" s="329" t="s">
        <v>99</v>
      </c>
      <c r="F226" s="330">
        <v>1350</v>
      </c>
      <c r="G226" s="330">
        <v>-1350</v>
      </c>
      <c r="H226" s="330">
        <v>0</v>
      </c>
    </row>
    <row r="227" spans="1:8" s="341" customFormat="1" ht="10.5">
      <c r="A227" s="314" t="s">
        <v>507</v>
      </c>
      <c r="B227" s="314" t="s">
        <v>244</v>
      </c>
      <c r="C227" s="314"/>
      <c r="D227" s="314"/>
      <c r="E227" s="340" t="s">
        <v>245</v>
      </c>
      <c r="F227" s="317">
        <v>61285.6</v>
      </c>
      <c r="G227" s="317">
        <v>-645</v>
      </c>
      <c r="H227" s="317">
        <v>60640.6</v>
      </c>
    </row>
    <row r="228" spans="1:8" s="341" customFormat="1" ht="10.5">
      <c r="A228" s="354" t="s">
        <v>507</v>
      </c>
      <c r="B228" s="319" t="s">
        <v>252</v>
      </c>
      <c r="C228" s="319"/>
      <c r="D228" s="319"/>
      <c r="E228" s="320" t="s">
        <v>253</v>
      </c>
      <c r="F228" s="321">
        <v>990</v>
      </c>
      <c r="G228" s="321">
        <v>0</v>
      </c>
      <c r="H228" s="321">
        <v>990</v>
      </c>
    </row>
    <row r="229" spans="1:8" s="341" customFormat="1" ht="22.5">
      <c r="A229" s="322" t="s">
        <v>507</v>
      </c>
      <c r="B229" s="322" t="s">
        <v>252</v>
      </c>
      <c r="C229" s="322" t="s">
        <v>254</v>
      </c>
      <c r="D229" s="322"/>
      <c r="E229" s="323" t="s">
        <v>255</v>
      </c>
      <c r="F229" s="324">
        <v>990</v>
      </c>
      <c r="G229" s="324">
        <v>0</v>
      </c>
      <c r="H229" s="324">
        <v>990</v>
      </c>
    </row>
    <row r="230" spans="1:8" s="341" customFormat="1" ht="33.75">
      <c r="A230" s="325" t="s">
        <v>507</v>
      </c>
      <c r="B230" s="325" t="s">
        <v>252</v>
      </c>
      <c r="C230" s="325" t="s">
        <v>256</v>
      </c>
      <c r="D230" s="325"/>
      <c r="E230" s="326" t="s">
        <v>257</v>
      </c>
      <c r="F230" s="327">
        <v>810</v>
      </c>
      <c r="G230" s="327">
        <v>0</v>
      </c>
      <c r="H230" s="327">
        <v>810</v>
      </c>
    </row>
    <row r="231" spans="1:8" s="341" customFormat="1" ht="11.25">
      <c r="A231" s="328" t="s">
        <v>507</v>
      </c>
      <c r="B231" s="328" t="s">
        <v>252</v>
      </c>
      <c r="C231" s="328" t="s">
        <v>256</v>
      </c>
      <c r="D231" s="328" t="s">
        <v>94</v>
      </c>
      <c r="E231" s="329" t="s">
        <v>95</v>
      </c>
      <c r="F231" s="330">
        <v>810</v>
      </c>
      <c r="G231" s="330">
        <v>0</v>
      </c>
      <c r="H231" s="330">
        <v>810</v>
      </c>
    </row>
    <row r="232" spans="1:8" s="308" customFormat="1" ht="22.5">
      <c r="A232" s="328" t="s">
        <v>507</v>
      </c>
      <c r="B232" s="328" t="s">
        <v>252</v>
      </c>
      <c r="C232" s="328" t="s">
        <v>256</v>
      </c>
      <c r="D232" s="328" t="s">
        <v>181</v>
      </c>
      <c r="E232" s="329" t="s">
        <v>182</v>
      </c>
      <c r="F232" s="330">
        <v>810</v>
      </c>
      <c r="G232" s="330">
        <v>0</v>
      </c>
      <c r="H232" s="330">
        <v>810</v>
      </c>
    </row>
    <row r="233" spans="1:8" s="308" customFormat="1" ht="11.25">
      <c r="A233" s="325" t="s">
        <v>507</v>
      </c>
      <c r="B233" s="325" t="s">
        <v>252</v>
      </c>
      <c r="C233" s="325" t="s">
        <v>258</v>
      </c>
      <c r="D233" s="325"/>
      <c r="E233" s="326" t="s">
        <v>259</v>
      </c>
      <c r="F233" s="327">
        <v>180</v>
      </c>
      <c r="G233" s="327">
        <v>0</v>
      </c>
      <c r="H233" s="327">
        <v>180</v>
      </c>
    </row>
    <row r="234" spans="1:8" s="308" customFormat="1" ht="11.25">
      <c r="A234" s="328" t="s">
        <v>507</v>
      </c>
      <c r="B234" s="328" t="s">
        <v>252</v>
      </c>
      <c r="C234" s="328" t="s">
        <v>258</v>
      </c>
      <c r="D234" s="328" t="s">
        <v>90</v>
      </c>
      <c r="E234" s="329" t="s">
        <v>91</v>
      </c>
      <c r="F234" s="330">
        <v>180</v>
      </c>
      <c r="G234" s="330">
        <v>0</v>
      </c>
      <c r="H234" s="330">
        <v>180</v>
      </c>
    </row>
    <row r="235" spans="1:8" s="308" customFormat="1" ht="22.5">
      <c r="A235" s="328" t="s">
        <v>507</v>
      </c>
      <c r="B235" s="328" t="s">
        <v>252</v>
      </c>
      <c r="C235" s="328" t="s">
        <v>258</v>
      </c>
      <c r="D235" s="328" t="s">
        <v>92</v>
      </c>
      <c r="E235" s="329" t="s">
        <v>93</v>
      </c>
      <c r="F235" s="330">
        <v>180</v>
      </c>
      <c r="G235" s="330">
        <v>0</v>
      </c>
      <c r="H235" s="330">
        <v>180</v>
      </c>
    </row>
    <row r="236" spans="1:8" s="341" customFormat="1" ht="10.5">
      <c r="A236" s="319" t="s">
        <v>507</v>
      </c>
      <c r="B236" s="319" t="s">
        <v>260</v>
      </c>
      <c r="C236" s="319"/>
      <c r="D236" s="319"/>
      <c r="E236" s="320" t="s">
        <v>261</v>
      </c>
      <c r="F236" s="321">
        <v>60295.6</v>
      </c>
      <c r="G236" s="321">
        <v>-645</v>
      </c>
      <c r="H236" s="321">
        <v>59650.6</v>
      </c>
    </row>
    <row r="237" spans="1:8" s="308" customFormat="1" ht="22.5">
      <c r="A237" s="322" t="s">
        <v>507</v>
      </c>
      <c r="B237" s="322" t="s">
        <v>260</v>
      </c>
      <c r="C237" s="322" t="s">
        <v>173</v>
      </c>
      <c r="D237" s="322"/>
      <c r="E237" s="323" t="s">
        <v>262</v>
      </c>
      <c r="F237" s="324">
        <v>60295.6</v>
      </c>
      <c r="G237" s="324">
        <v>-645</v>
      </c>
      <c r="H237" s="324">
        <v>59650.6</v>
      </c>
    </row>
    <row r="238" spans="1:8" s="308" customFormat="1" ht="11.25">
      <c r="A238" s="325" t="s">
        <v>507</v>
      </c>
      <c r="B238" s="325" t="s">
        <v>260</v>
      </c>
      <c r="C238" s="325" t="s">
        <v>263</v>
      </c>
      <c r="D238" s="325"/>
      <c r="E238" s="326" t="s">
        <v>264</v>
      </c>
      <c r="F238" s="327">
        <v>8000</v>
      </c>
      <c r="G238" s="327">
        <v>0</v>
      </c>
      <c r="H238" s="327">
        <v>8000</v>
      </c>
    </row>
    <row r="239" spans="1:8" s="308" customFormat="1" ht="11.25">
      <c r="A239" s="328" t="s">
        <v>507</v>
      </c>
      <c r="B239" s="328" t="s">
        <v>260</v>
      </c>
      <c r="C239" s="328" t="s">
        <v>263</v>
      </c>
      <c r="D239" s="328" t="s">
        <v>90</v>
      </c>
      <c r="E239" s="329" t="s">
        <v>91</v>
      </c>
      <c r="F239" s="330">
        <v>8000</v>
      </c>
      <c r="G239" s="330">
        <v>0</v>
      </c>
      <c r="H239" s="330">
        <v>8000</v>
      </c>
    </row>
    <row r="240" spans="1:8" s="308" customFormat="1" ht="22.5">
      <c r="A240" s="328" t="s">
        <v>507</v>
      </c>
      <c r="B240" s="328" t="s">
        <v>260</v>
      </c>
      <c r="C240" s="328" t="s">
        <v>263</v>
      </c>
      <c r="D240" s="328" t="s">
        <v>92</v>
      </c>
      <c r="E240" s="329" t="s">
        <v>93</v>
      </c>
      <c r="F240" s="330">
        <v>8000</v>
      </c>
      <c r="G240" s="330">
        <v>0</v>
      </c>
      <c r="H240" s="330">
        <v>8000</v>
      </c>
    </row>
    <row r="241" spans="1:8" s="308" customFormat="1" ht="56.25">
      <c r="A241" s="325" t="s">
        <v>507</v>
      </c>
      <c r="B241" s="325" t="s">
        <v>260</v>
      </c>
      <c r="C241" s="325" t="s">
        <v>265</v>
      </c>
      <c r="D241" s="325"/>
      <c r="E241" s="337" t="s">
        <v>266</v>
      </c>
      <c r="F241" s="327">
        <v>16632.9</v>
      </c>
      <c r="G241" s="327">
        <v>0</v>
      </c>
      <c r="H241" s="327">
        <v>16632.9</v>
      </c>
    </row>
    <row r="242" spans="1:8" s="308" customFormat="1" ht="11.25">
      <c r="A242" s="328" t="s">
        <v>507</v>
      </c>
      <c r="B242" s="328" t="s">
        <v>260</v>
      </c>
      <c r="C242" s="328" t="s">
        <v>265</v>
      </c>
      <c r="D242" s="328" t="s">
        <v>90</v>
      </c>
      <c r="E242" s="329" t="s">
        <v>91</v>
      </c>
      <c r="F242" s="330">
        <v>16632.9</v>
      </c>
      <c r="G242" s="330">
        <v>0</v>
      </c>
      <c r="H242" s="330">
        <v>16632.9</v>
      </c>
    </row>
    <row r="243" spans="1:8" s="308" customFormat="1" ht="22.5">
      <c r="A243" s="328" t="s">
        <v>507</v>
      </c>
      <c r="B243" s="328" t="s">
        <v>260</v>
      </c>
      <c r="C243" s="328" t="s">
        <v>265</v>
      </c>
      <c r="D243" s="328" t="s">
        <v>92</v>
      </c>
      <c r="E243" s="329" t="s">
        <v>93</v>
      </c>
      <c r="F243" s="330">
        <v>16632.9</v>
      </c>
      <c r="G243" s="330">
        <v>0</v>
      </c>
      <c r="H243" s="330">
        <v>16632.9</v>
      </c>
    </row>
    <row r="244" spans="1:8" s="308" customFormat="1" ht="45">
      <c r="A244" s="325" t="s">
        <v>507</v>
      </c>
      <c r="B244" s="325" t="s">
        <v>260</v>
      </c>
      <c r="C244" s="325" t="s">
        <v>267</v>
      </c>
      <c r="D244" s="325"/>
      <c r="E244" s="326" t="s">
        <v>268</v>
      </c>
      <c r="F244" s="327">
        <v>35662.7</v>
      </c>
      <c r="G244" s="327">
        <v>-645</v>
      </c>
      <c r="H244" s="327">
        <v>35017.7</v>
      </c>
    </row>
    <row r="245" spans="1:8" s="308" customFormat="1" ht="11.25">
      <c r="A245" s="328" t="s">
        <v>507</v>
      </c>
      <c r="B245" s="328" t="s">
        <v>260</v>
      </c>
      <c r="C245" s="328" t="s">
        <v>267</v>
      </c>
      <c r="D245" s="328" t="s">
        <v>90</v>
      </c>
      <c r="E245" s="329" t="s">
        <v>91</v>
      </c>
      <c r="F245" s="330">
        <v>35662.7</v>
      </c>
      <c r="G245" s="330">
        <v>-645</v>
      </c>
      <c r="H245" s="330">
        <v>35017.7</v>
      </c>
    </row>
    <row r="246" spans="1:8" s="308" customFormat="1" ht="22.5">
      <c r="A246" s="328" t="s">
        <v>507</v>
      </c>
      <c r="B246" s="328" t="s">
        <v>260</v>
      </c>
      <c r="C246" s="328" t="s">
        <v>267</v>
      </c>
      <c r="D246" s="328" t="s">
        <v>92</v>
      </c>
      <c r="E246" s="329" t="s">
        <v>93</v>
      </c>
      <c r="F246" s="330">
        <v>35662.7</v>
      </c>
      <c r="G246" s="330">
        <v>-645</v>
      </c>
      <c r="H246" s="330">
        <v>35017.7</v>
      </c>
    </row>
    <row r="247" spans="1:8" s="341" customFormat="1" ht="10.5">
      <c r="A247" s="314" t="s">
        <v>507</v>
      </c>
      <c r="B247" s="314" t="s">
        <v>302</v>
      </c>
      <c r="C247" s="314"/>
      <c r="D247" s="314"/>
      <c r="E247" s="340" t="s">
        <v>303</v>
      </c>
      <c r="F247" s="317">
        <v>142924.5</v>
      </c>
      <c r="G247" s="317">
        <v>-311.6</v>
      </c>
      <c r="H247" s="317">
        <v>142612.9</v>
      </c>
    </row>
    <row r="248" spans="1:8" s="341" customFormat="1" ht="10.5">
      <c r="A248" s="319" t="s">
        <v>507</v>
      </c>
      <c r="B248" s="319" t="s">
        <v>304</v>
      </c>
      <c r="C248" s="319"/>
      <c r="D248" s="319"/>
      <c r="E248" s="320" t="s">
        <v>305</v>
      </c>
      <c r="F248" s="321">
        <v>24019.8</v>
      </c>
      <c r="G248" s="321">
        <v>-311.6</v>
      </c>
      <c r="H248" s="321">
        <v>23708.2</v>
      </c>
    </row>
    <row r="249" spans="1:8" s="308" customFormat="1" ht="22.5">
      <c r="A249" s="322" t="s">
        <v>507</v>
      </c>
      <c r="B249" s="322" t="s">
        <v>304</v>
      </c>
      <c r="C249" s="322" t="s">
        <v>187</v>
      </c>
      <c r="D249" s="322"/>
      <c r="E249" s="323" t="s">
        <v>188</v>
      </c>
      <c r="F249" s="324">
        <v>24019.8</v>
      </c>
      <c r="G249" s="324">
        <v>-311.6</v>
      </c>
      <c r="H249" s="324">
        <v>23708.2</v>
      </c>
    </row>
    <row r="250" spans="1:8" s="308" customFormat="1" ht="22.5">
      <c r="A250" s="325" t="s">
        <v>507</v>
      </c>
      <c r="B250" s="325" t="s">
        <v>304</v>
      </c>
      <c r="C250" s="325" t="s">
        <v>306</v>
      </c>
      <c r="D250" s="325"/>
      <c r="E250" s="326" t="s">
        <v>307</v>
      </c>
      <c r="F250" s="327">
        <v>6580.2</v>
      </c>
      <c r="G250" s="327">
        <v>-311.6</v>
      </c>
      <c r="H250" s="327">
        <v>6268.6</v>
      </c>
    </row>
    <row r="251" spans="1:8" s="308" customFormat="1" ht="22.5">
      <c r="A251" s="328" t="s">
        <v>507</v>
      </c>
      <c r="B251" s="328" t="s">
        <v>304</v>
      </c>
      <c r="C251" s="328" t="s">
        <v>306</v>
      </c>
      <c r="D251" s="328" t="s">
        <v>146</v>
      </c>
      <c r="E251" s="329" t="s">
        <v>147</v>
      </c>
      <c r="F251" s="330">
        <v>6580.2</v>
      </c>
      <c r="G251" s="330">
        <v>-311.6</v>
      </c>
      <c r="H251" s="330">
        <v>6268.6</v>
      </c>
    </row>
    <row r="252" spans="1:8" s="318" customFormat="1" ht="11.25">
      <c r="A252" s="328" t="s">
        <v>507</v>
      </c>
      <c r="B252" s="328" t="s">
        <v>304</v>
      </c>
      <c r="C252" s="328" t="s">
        <v>306</v>
      </c>
      <c r="D252" s="328" t="s">
        <v>148</v>
      </c>
      <c r="E252" s="329" t="s">
        <v>149</v>
      </c>
      <c r="F252" s="330">
        <v>6580.2</v>
      </c>
      <c r="G252" s="330">
        <v>-311.6</v>
      </c>
      <c r="H252" s="330">
        <v>6268.6</v>
      </c>
    </row>
    <row r="253" spans="1:8" s="308" customFormat="1" ht="11.25">
      <c r="A253" s="325" t="s">
        <v>507</v>
      </c>
      <c r="B253" s="325" t="s">
        <v>304</v>
      </c>
      <c r="C253" s="325" t="s">
        <v>309</v>
      </c>
      <c r="D253" s="325"/>
      <c r="E253" s="326" t="s">
        <v>145</v>
      </c>
      <c r="F253" s="327">
        <v>5191</v>
      </c>
      <c r="G253" s="327">
        <v>0</v>
      </c>
      <c r="H253" s="327">
        <v>5191</v>
      </c>
    </row>
    <row r="254" spans="1:8" s="308" customFormat="1" ht="22.5">
      <c r="A254" s="328" t="s">
        <v>507</v>
      </c>
      <c r="B254" s="328" t="s">
        <v>304</v>
      </c>
      <c r="C254" s="328" t="s">
        <v>309</v>
      </c>
      <c r="D254" s="328" t="s">
        <v>146</v>
      </c>
      <c r="E254" s="329" t="s">
        <v>147</v>
      </c>
      <c r="F254" s="330">
        <v>5191</v>
      </c>
      <c r="G254" s="330">
        <v>0</v>
      </c>
      <c r="H254" s="330">
        <v>5191</v>
      </c>
    </row>
    <row r="255" spans="1:8" s="308" customFormat="1" ht="11.25">
      <c r="A255" s="328" t="s">
        <v>507</v>
      </c>
      <c r="B255" s="328" t="s">
        <v>304</v>
      </c>
      <c r="C255" s="328" t="s">
        <v>309</v>
      </c>
      <c r="D255" s="328" t="s">
        <v>148</v>
      </c>
      <c r="E255" s="329" t="s">
        <v>149</v>
      </c>
      <c r="F255" s="330">
        <v>5191</v>
      </c>
      <c r="G255" s="330">
        <v>0</v>
      </c>
      <c r="H255" s="330">
        <v>5191</v>
      </c>
    </row>
    <row r="256" spans="1:8" s="308" customFormat="1" ht="11.25">
      <c r="A256" s="325" t="s">
        <v>507</v>
      </c>
      <c r="B256" s="325" t="s">
        <v>304</v>
      </c>
      <c r="C256" s="325" t="s">
        <v>310</v>
      </c>
      <c r="D256" s="325"/>
      <c r="E256" s="326" t="s">
        <v>311</v>
      </c>
      <c r="F256" s="327">
        <v>12248.6</v>
      </c>
      <c r="G256" s="327">
        <v>0</v>
      </c>
      <c r="H256" s="327">
        <v>12248.6</v>
      </c>
    </row>
    <row r="257" spans="1:8" s="308" customFormat="1" ht="11.25">
      <c r="A257" s="328" t="s">
        <v>507</v>
      </c>
      <c r="B257" s="328" t="s">
        <v>304</v>
      </c>
      <c r="C257" s="328" t="s">
        <v>310</v>
      </c>
      <c r="D257" s="328" t="s">
        <v>90</v>
      </c>
      <c r="E257" s="329" t="s">
        <v>91</v>
      </c>
      <c r="F257" s="330">
        <v>330</v>
      </c>
      <c r="G257" s="330">
        <v>0</v>
      </c>
      <c r="H257" s="330">
        <v>330</v>
      </c>
    </row>
    <row r="258" spans="1:8" s="308" customFormat="1" ht="22.5">
      <c r="A258" s="328" t="s">
        <v>507</v>
      </c>
      <c r="B258" s="328" t="s">
        <v>304</v>
      </c>
      <c r="C258" s="328" t="s">
        <v>310</v>
      </c>
      <c r="D258" s="328" t="s">
        <v>92</v>
      </c>
      <c r="E258" s="329" t="s">
        <v>93</v>
      </c>
      <c r="F258" s="330">
        <v>330</v>
      </c>
      <c r="G258" s="330">
        <v>0</v>
      </c>
      <c r="H258" s="330">
        <v>330</v>
      </c>
    </row>
    <row r="259" spans="1:8" s="308" customFormat="1" ht="11.25">
      <c r="A259" s="328" t="s">
        <v>507</v>
      </c>
      <c r="B259" s="328" t="s">
        <v>304</v>
      </c>
      <c r="C259" s="328" t="s">
        <v>310</v>
      </c>
      <c r="D259" s="328" t="s">
        <v>94</v>
      </c>
      <c r="E259" s="329" t="s">
        <v>95</v>
      </c>
      <c r="F259" s="330">
        <v>11918.6</v>
      </c>
      <c r="G259" s="330">
        <v>0</v>
      </c>
      <c r="H259" s="330">
        <v>11918.6</v>
      </c>
    </row>
    <row r="260" spans="1:8" s="308" customFormat="1" ht="22.5">
      <c r="A260" s="328" t="s">
        <v>507</v>
      </c>
      <c r="B260" s="328" t="s">
        <v>304</v>
      </c>
      <c r="C260" s="328" t="s">
        <v>310</v>
      </c>
      <c r="D260" s="328" t="s">
        <v>181</v>
      </c>
      <c r="E260" s="329" t="s">
        <v>182</v>
      </c>
      <c r="F260" s="330">
        <v>4918.6</v>
      </c>
      <c r="G260" s="330">
        <v>0</v>
      </c>
      <c r="H260" s="330">
        <v>4918.6</v>
      </c>
    </row>
    <row r="261" spans="1:8" s="308" customFormat="1" ht="11.25">
      <c r="A261" s="328" t="s">
        <v>507</v>
      </c>
      <c r="B261" s="328" t="s">
        <v>304</v>
      </c>
      <c r="C261" s="328" t="s">
        <v>310</v>
      </c>
      <c r="D261" s="328" t="s">
        <v>98</v>
      </c>
      <c r="E261" s="329" t="s">
        <v>99</v>
      </c>
      <c r="F261" s="330">
        <v>7000</v>
      </c>
      <c r="G261" s="330">
        <v>0</v>
      </c>
      <c r="H261" s="330">
        <v>7000</v>
      </c>
    </row>
    <row r="262" spans="1:8" s="341" customFormat="1" ht="10.5">
      <c r="A262" s="319" t="s">
        <v>507</v>
      </c>
      <c r="B262" s="319" t="s">
        <v>318</v>
      </c>
      <c r="C262" s="319"/>
      <c r="D262" s="319"/>
      <c r="E262" s="320" t="s">
        <v>319</v>
      </c>
      <c r="F262" s="321">
        <v>4516.4</v>
      </c>
      <c r="G262" s="321">
        <v>0</v>
      </c>
      <c r="H262" s="321">
        <v>4516.4</v>
      </c>
    </row>
    <row r="263" spans="1:8" s="308" customFormat="1" ht="22.5">
      <c r="A263" s="322" t="s">
        <v>507</v>
      </c>
      <c r="B263" s="322" t="s">
        <v>318</v>
      </c>
      <c r="C263" s="322" t="s">
        <v>173</v>
      </c>
      <c r="D263" s="322"/>
      <c r="E263" s="323" t="s">
        <v>262</v>
      </c>
      <c r="F263" s="324">
        <v>212.4</v>
      </c>
      <c r="G263" s="324">
        <v>0</v>
      </c>
      <c r="H263" s="324">
        <v>212.4</v>
      </c>
    </row>
    <row r="264" spans="1:8" s="318" customFormat="1" ht="33.75">
      <c r="A264" s="325" t="s">
        <v>507</v>
      </c>
      <c r="B264" s="325" t="s">
        <v>318</v>
      </c>
      <c r="C264" s="325" t="s">
        <v>320</v>
      </c>
      <c r="D264" s="325"/>
      <c r="E264" s="326" t="s">
        <v>321</v>
      </c>
      <c r="F264" s="327">
        <v>212.4</v>
      </c>
      <c r="G264" s="327">
        <v>0</v>
      </c>
      <c r="H264" s="327">
        <v>212.4</v>
      </c>
    </row>
    <row r="265" spans="1:8" s="318" customFormat="1" ht="11.25">
      <c r="A265" s="328" t="s">
        <v>507</v>
      </c>
      <c r="B265" s="328" t="s">
        <v>318</v>
      </c>
      <c r="C265" s="328" t="s">
        <v>320</v>
      </c>
      <c r="D265" s="328" t="s">
        <v>94</v>
      </c>
      <c r="E265" s="329" t="s">
        <v>95</v>
      </c>
      <c r="F265" s="330">
        <v>212.4</v>
      </c>
      <c r="G265" s="330">
        <v>0</v>
      </c>
      <c r="H265" s="330">
        <v>212.4</v>
      </c>
    </row>
    <row r="266" spans="1:8" s="308" customFormat="1" ht="22.5">
      <c r="A266" s="328" t="s">
        <v>507</v>
      </c>
      <c r="B266" s="328" t="s">
        <v>318</v>
      </c>
      <c r="C266" s="328" t="s">
        <v>320</v>
      </c>
      <c r="D266" s="328" t="s">
        <v>181</v>
      </c>
      <c r="E266" s="329" t="s">
        <v>182</v>
      </c>
      <c r="F266" s="330">
        <v>212.4</v>
      </c>
      <c r="G266" s="330">
        <v>0</v>
      </c>
      <c r="H266" s="330">
        <v>212.4</v>
      </c>
    </row>
    <row r="267" spans="1:8" s="318" customFormat="1" ht="33.75">
      <c r="A267" s="322" t="s">
        <v>507</v>
      </c>
      <c r="B267" s="322" t="s">
        <v>318</v>
      </c>
      <c r="C267" s="322" t="s">
        <v>328</v>
      </c>
      <c r="D267" s="322"/>
      <c r="E267" s="323" t="s">
        <v>329</v>
      </c>
      <c r="F267" s="324">
        <v>4304</v>
      </c>
      <c r="G267" s="324">
        <v>-2400</v>
      </c>
      <c r="H267" s="324">
        <v>1904</v>
      </c>
    </row>
    <row r="268" spans="1:8" s="318" customFormat="1" ht="33.75">
      <c r="A268" s="325" t="s">
        <v>507</v>
      </c>
      <c r="B268" s="325" t="s">
        <v>318</v>
      </c>
      <c r="C268" s="325" t="s">
        <v>330</v>
      </c>
      <c r="D268" s="325"/>
      <c r="E268" s="326" t="s">
        <v>331</v>
      </c>
      <c r="F268" s="327">
        <v>4304</v>
      </c>
      <c r="G268" s="327">
        <v>-2400</v>
      </c>
      <c r="H268" s="327">
        <v>1904</v>
      </c>
    </row>
    <row r="269" spans="1:8" s="318" customFormat="1" ht="11.25">
      <c r="A269" s="328" t="s">
        <v>507</v>
      </c>
      <c r="B269" s="328" t="s">
        <v>318</v>
      </c>
      <c r="C269" s="328" t="s">
        <v>330</v>
      </c>
      <c r="D269" s="328" t="s">
        <v>94</v>
      </c>
      <c r="E269" s="329" t="s">
        <v>95</v>
      </c>
      <c r="F269" s="330">
        <v>4304</v>
      </c>
      <c r="G269" s="330">
        <v>-2400</v>
      </c>
      <c r="H269" s="330">
        <v>1904</v>
      </c>
    </row>
    <row r="270" spans="1:8" s="308" customFormat="1" ht="22.5">
      <c r="A270" s="328" t="s">
        <v>507</v>
      </c>
      <c r="B270" s="328" t="s">
        <v>318</v>
      </c>
      <c r="C270" s="328" t="s">
        <v>330</v>
      </c>
      <c r="D270" s="328" t="s">
        <v>181</v>
      </c>
      <c r="E270" s="329" t="s">
        <v>182</v>
      </c>
      <c r="F270" s="330">
        <v>4304</v>
      </c>
      <c r="G270" s="330">
        <v>-2400</v>
      </c>
      <c r="H270" s="330">
        <v>1904</v>
      </c>
    </row>
    <row r="271" spans="1:8" s="308" customFormat="1" ht="33.75">
      <c r="A271" s="56" t="s">
        <v>507</v>
      </c>
      <c r="B271" s="56" t="s">
        <v>318</v>
      </c>
      <c r="C271" s="56" t="s">
        <v>332</v>
      </c>
      <c r="D271" s="56"/>
      <c r="E271" s="57" t="s">
        <v>333</v>
      </c>
      <c r="F271" s="324">
        <v>0</v>
      </c>
      <c r="G271" s="324">
        <v>2400</v>
      </c>
      <c r="H271" s="324">
        <v>2400</v>
      </c>
    </row>
    <row r="272" spans="1:8" s="308" customFormat="1" ht="22.5">
      <c r="A272" s="59" t="s">
        <v>507</v>
      </c>
      <c r="B272" s="59" t="s">
        <v>318</v>
      </c>
      <c r="C272" s="59" t="s">
        <v>334</v>
      </c>
      <c r="D272" s="59"/>
      <c r="E272" s="60" t="s">
        <v>508</v>
      </c>
      <c r="F272" s="327">
        <v>0</v>
      </c>
      <c r="G272" s="327">
        <v>2400</v>
      </c>
      <c r="H272" s="327">
        <v>2400</v>
      </c>
    </row>
    <row r="273" spans="1:8" s="308" customFormat="1" ht="11.25">
      <c r="A273" s="328" t="s">
        <v>507</v>
      </c>
      <c r="B273" s="62" t="s">
        <v>318</v>
      </c>
      <c r="C273" s="62" t="s">
        <v>334</v>
      </c>
      <c r="D273" s="62" t="s">
        <v>94</v>
      </c>
      <c r="E273" s="63" t="s">
        <v>95</v>
      </c>
      <c r="F273" s="330">
        <v>0</v>
      </c>
      <c r="G273" s="330">
        <v>2400</v>
      </c>
      <c r="H273" s="330">
        <v>2400</v>
      </c>
    </row>
    <row r="274" spans="1:8" s="308" customFormat="1" ht="22.5">
      <c r="A274" s="328" t="s">
        <v>507</v>
      </c>
      <c r="B274" s="62" t="s">
        <v>318</v>
      </c>
      <c r="C274" s="62" t="s">
        <v>334</v>
      </c>
      <c r="D274" s="62" t="s">
        <v>181</v>
      </c>
      <c r="E274" s="63" t="s">
        <v>182</v>
      </c>
      <c r="F274" s="330">
        <v>0</v>
      </c>
      <c r="G274" s="330">
        <v>2400</v>
      </c>
      <c r="H274" s="330">
        <v>2400</v>
      </c>
    </row>
    <row r="275" spans="1:8" s="341" customFormat="1" ht="10.5">
      <c r="A275" s="319" t="s">
        <v>507</v>
      </c>
      <c r="B275" s="319" t="s">
        <v>336</v>
      </c>
      <c r="C275" s="319"/>
      <c r="D275" s="319"/>
      <c r="E275" s="320" t="s">
        <v>337</v>
      </c>
      <c r="F275" s="321">
        <v>101375.1</v>
      </c>
      <c r="G275" s="321">
        <v>0</v>
      </c>
      <c r="H275" s="321">
        <v>101375.1</v>
      </c>
    </row>
    <row r="276" spans="1:8" s="308" customFormat="1" ht="22.5">
      <c r="A276" s="322" t="s">
        <v>507</v>
      </c>
      <c r="B276" s="322" t="s">
        <v>336</v>
      </c>
      <c r="C276" s="322" t="s">
        <v>173</v>
      </c>
      <c r="D276" s="322"/>
      <c r="E276" s="323" t="s">
        <v>262</v>
      </c>
      <c r="F276" s="324">
        <v>101342.7</v>
      </c>
      <c r="G276" s="324">
        <v>0</v>
      </c>
      <c r="H276" s="324">
        <v>101342.7</v>
      </c>
    </row>
    <row r="277" spans="1:8" s="308" customFormat="1" ht="11.25">
      <c r="A277" s="325" t="s">
        <v>507</v>
      </c>
      <c r="B277" s="325" t="s">
        <v>336</v>
      </c>
      <c r="C277" s="325" t="s">
        <v>347</v>
      </c>
      <c r="D277" s="325"/>
      <c r="E277" s="326" t="s">
        <v>145</v>
      </c>
      <c r="F277" s="327">
        <v>95832.7</v>
      </c>
      <c r="G277" s="327">
        <v>0</v>
      </c>
      <c r="H277" s="327">
        <v>95832.7</v>
      </c>
    </row>
    <row r="278" spans="1:8" s="308" customFormat="1" ht="22.5">
      <c r="A278" s="328" t="s">
        <v>507</v>
      </c>
      <c r="B278" s="328" t="s">
        <v>336</v>
      </c>
      <c r="C278" s="328" t="s">
        <v>347</v>
      </c>
      <c r="D278" s="328" t="s">
        <v>146</v>
      </c>
      <c r="E278" s="329" t="s">
        <v>147</v>
      </c>
      <c r="F278" s="330">
        <v>95832.7</v>
      </c>
      <c r="G278" s="330">
        <v>0</v>
      </c>
      <c r="H278" s="330">
        <v>95832.7</v>
      </c>
    </row>
    <row r="279" spans="1:8" s="308" customFormat="1" ht="11.25">
      <c r="A279" s="328" t="s">
        <v>507</v>
      </c>
      <c r="B279" s="328" t="s">
        <v>336</v>
      </c>
      <c r="C279" s="328" t="s">
        <v>347</v>
      </c>
      <c r="D279" s="328" t="s">
        <v>148</v>
      </c>
      <c r="E279" s="329" t="s">
        <v>149</v>
      </c>
      <c r="F279" s="330">
        <v>95832.7</v>
      </c>
      <c r="G279" s="330">
        <v>0</v>
      </c>
      <c r="H279" s="330">
        <v>95832.7</v>
      </c>
    </row>
    <row r="280" spans="1:8" s="308" customFormat="1" ht="11.25">
      <c r="A280" s="325" t="s">
        <v>507</v>
      </c>
      <c r="B280" s="325" t="s">
        <v>336</v>
      </c>
      <c r="C280" s="325" t="s">
        <v>348</v>
      </c>
      <c r="D280" s="325"/>
      <c r="E280" s="326" t="s">
        <v>349</v>
      </c>
      <c r="F280" s="327">
        <v>5510</v>
      </c>
      <c r="G280" s="327">
        <v>0</v>
      </c>
      <c r="H280" s="327">
        <v>5510</v>
      </c>
    </row>
    <row r="281" spans="1:8" s="308" customFormat="1" ht="11.25">
      <c r="A281" s="328" t="s">
        <v>507</v>
      </c>
      <c r="B281" s="328" t="s">
        <v>336</v>
      </c>
      <c r="C281" s="328" t="s">
        <v>348</v>
      </c>
      <c r="D281" s="328" t="s">
        <v>90</v>
      </c>
      <c r="E281" s="329" t="s">
        <v>91</v>
      </c>
      <c r="F281" s="330">
        <v>3990</v>
      </c>
      <c r="G281" s="330">
        <v>0</v>
      </c>
      <c r="H281" s="330">
        <v>3990</v>
      </c>
    </row>
    <row r="282" spans="1:8" s="308" customFormat="1" ht="22.5">
      <c r="A282" s="328" t="s">
        <v>507</v>
      </c>
      <c r="B282" s="328" t="s">
        <v>336</v>
      </c>
      <c r="C282" s="328" t="s">
        <v>348</v>
      </c>
      <c r="D282" s="328" t="s">
        <v>92</v>
      </c>
      <c r="E282" s="329" t="s">
        <v>93</v>
      </c>
      <c r="F282" s="330">
        <v>3990</v>
      </c>
      <c r="G282" s="330">
        <v>0</v>
      </c>
      <c r="H282" s="330">
        <v>3990</v>
      </c>
    </row>
    <row r="283" spans="1:8" s="308" customFormat="1" ht="22.5">
      <c r="A283" s="328" t="s">
        <v>507</v>
      </c>
      <c r="B283" s="328" t="s">
        <v>336</v>
      </c>
      <c r="C283" s="328" t="s">
        <v>348</v>
      </c>
      <c r="D283" s="328" t="s">
        <v>146</v>
      </c>
      <c r="E283" s="329" t="s">
        <v>147</v>
      </c>
      <c r="F283" s="330">
        <v>1520</v>
      </c>
      <c r="G283" s="330">
        <v>0</v>
      </c>
      <c r="H283" s="330">
        <v>1520</v>
      </c>
    </row>
    <row r="284" spans="1:8" s="308" customFormat="1" ht="11.25">
      <c r="A284" s="328" t="s">
        <v>507</v>
      </c>
      <c r="B284" s="328" t="s">
        <v>336</v>
      </c>
      <c r="C284" s="328" t="s">
        <v>348</v>
      </c>
      <c r="D284" s="328" t="s">
        <v>148</v>
      </c>
      <c r="E284" s="329" t="s">
        <v>149</v>
      </c>
      <c r="F284" s="330">
        <v>1400</v>
      </c>
      <c r="G284" s="330">
        <v>0</v>
      </c>
      <c r="H284" s="330">
        <v>1400</v>
      </c>
    </row>
    <row r="285" spans="1:8" s="308" customFormat="1" ht="22.5">
      <c r="A285" s="328" t="s">
        <v>507</v>
      </c>
      <c r="B285" s="328" t="s">
        <v>336</v>
      </c>
      <c r="C285" s="328" t="s">
        <v>348</v>
      </c>
      <c r="D285" s="328" t="s">
        <v>350</v>
      </c>
      <c r="E285" s="329" t="s">
        <v>351</v>
      </c>
      <c r="F285" s="330">
        <v>120</v>
      </c>
      <c r="G285" s="330">
        <v>0</v>
      </c>
      <c r="H285" s="330">
        <v>120</v>
      </c>
    </row>
    <row r="286" spans="1:8" s="308" customFormat="1" ht="22.5">
      <c r="A286" s="322" t="s">
        <v>507</v>
      </c>
      <c r="B286" s="322" t="s">
        <v>336</v>
      </c>
      <c r="C286" s="322" t="s">
        <v>254</v>
      </c>
      <c r="D286" s="322"/>
      <c r="E286" s="323" t="s">
        <v>255</v>
      </c>
      <c r="F286" s="324">
        <v>32.4</v>
      </c>
      <c r="G286" s="324">
        <v>0</v>
      </c>
      <c r="H286" s="324">
        <v>32.4</v>
      </c>
    </row>
    <row r="287" spans="1:8" s="308" customFormat="1" ht="11.25">
      <c r="A287" s="325" t="s">
        <v>507</v>
      </c>
      <c r="B287" s="325" t="s">
        <v>336</v>
      </c>
      <c r="C287" s="325" t="s">
        <v>352</v>
      </c>
      <c r="D287" s="325"/>
      <c r="E287" s="326" t="s">
        <v>353</v>
      </c>
      <c r="F287" s="327">
        <v>32.4</v>
      </c>
      <c r="G287" s="327">
        <v>0</v>
      </c>
      <c r="H287" s="327">
        <v>32.4</v>
      </c>
    </row>
    <row r="288" spans="1:8" s="308" customFormat="1" ht="11.25">
      <c r="A288" s="328" t="s">
        <v>507</v>
      </c>
      <c r="B288" s="328" t="s">
        <v>336</v>
      </c>
      <c r="C288" s="328" t="s">
        <v>352</v>
      </c>
      <c r="D288" s="328" t="s">
        <v>94</v>
      </c>
      <c r="E288" s="329" t="s">
        <v>95</v>
      </c>
      <c r="F288" s="330">
        <v>32.4</v>
      </c>
      <c r="G288" s="330">
        <v>0</v>
      </c>
      <c r="H288" s="330">
        <v>32.4</v>
      </c>
    </row>
    <row r="289" spans="1:8" s="308" customFormat="1" ht="22.5">
      <c r="A289" s="328" t="s">
        <v>507</v>
      </c>
      <c r="B289" s="328" t="s">
        <v>336</v>
      </c>
      <c r="C289" s="328" t="s">
        <v>352</v>
      </c>
      <c r="D289" s="328" t="s">
        <v>181</v>
      </c>
      <c r="E289" s="329" t="s">
        <v>182</v>
      </c>
      <c r="F289" s="330">
        <v>32.4</v>
      </c>
      <c r="G289" s="330">
        <v>0</v>
      </c>
      <c r="H289" s="330">
        <v>32.4</v>
      </c>
    </row>
    <row r="290" spans="1:8" s="308" customFormat="1" ht="10.5">
      <c r="A290" s="319" t="s">
        <v>507</v>
      </c>
      <c r="B290" s="319" t="s">
        <v>354</v>
      </c>
      <c r="C290" s="319"/>
      <c r="D290" s="319"/>
      <c r="E290" s="320" t="s">
        <v>355</v>
      </c>
      <c r="F290" s="321">
        <v>13013.2</v>
      </c>
      <c r="G290" s="321">
        <v>0</v>
      </c>
      <c r="H290" s="321">
        <v>13013.2</v>
      </c>
    </row>
    <row r="291" spans="1:8" s="308" customFormat="1" ht="22.5">
      <c r="A291" s="322" t="s">
        <v>507</v>
      </c>
      <c r="B291" s="322" t="s">
        <v>354</v>
      </c>
      <c r="C291" s="322" t="s">
        <v>356</v>
      </c>
      <c r="D291" s="322"/>
      <c r="E291" s="323" t="s">
        <v>357</v>
      </c>
      <c r="F291" s="324">
        <v>13013.2</v>
      </c>
      <c r="G291" s="324">
        <v>0</v>
      </c>
      <c r="H291" s="324">
        <v>13013.2</v>
      </c>
    </row>
    <row r="292" spans="1:8" s="308" customFormat="1" ht="33.75">
      <c r="A292" s="325" t="s">
        <v>507</v>
      </c>
      <c r="B292" s="325" t="s">
        <v>354</v>
      </c>
      <c r="C292" s="325" t="s">
        <v>358</v>
      </c>
      <c r="D292" s="325"/>
      <c r="E292" s="326" t="s">
        <v>359</v>
      </c>
      <c r="F292" s="327">
        <v>5</v>
      </c>
      <c r="G292" s="327">
        <v>0</v>
      </c>
      <c r="H292" s="327">
        <v>5</v>
      </c>
    </row>
    <row r="293" spans="1:8" s="308" customFormat="1" ht="11.25">
      <c r="A293" s="328" t="s">
        <v>507</v>
      </c>
      <c r="B293" s="328" t="s">
        <v>354</v>
      </c>
      <c r="C293" s="328" t="s">
        <v>358</v>
      </c>
      <c r="D293" s="328" t="s">
        <v>90</v>
      </c>
      <c r="E293" s="329" t="s">
        <v>91</v>
      </c>
      <c r="F293" s="330">
        <v>5</v>
      </c>
      <c r="G293" s="330">
        <v>0</v>
      </c>
      <c r="H293" s="330">
        <v>5</v>
      </c>
    </row>
    <row r="294" spans="1:8" s="308" customFormat="1" ht="22.5">
      <c r="A294" s="328" t="s">
        <v>507</v>
      </c>
      <c r="B294" s="328" t="s">
        <v>354</v>
      </c>
      <c r="C294" s="328" t="s">
        <v>358</v>
      </c>
      <c r="D294" s="328" t="s">
        <v>92</v>
      </c>
      <c r="E294" s="329" t="s">
        <v>93</v>
      </c>
      <c r="F294" s="330">
        <v>5</v>
      </c>
      <c r="G294" s="330">
        <v>0</v>
      </c>
      <c r="H294" s="330">
        <v>5</v>
      </c>
    </row>
    <row r="295" spans="1:8" s="308" customFormat="1" ht="12" customHeight="1">
      <c r="A295" s="325" t="s">
        <v>507</v>
      </c>
      <c r="B295" s="325" t="s">
        <v>354</v>
      </c>
      <c r="C295" s="325" t="s">
        <v>360</v>
      </c>
      <c r="D295" s="325"/>
      <c r="E295" s="326" t="s">
        <v>78</v>
      </c>
      <c r="F295" s="327">
        <v>13008.2</v>
      </c>
      <c r="G295" s="327">
        <v>0</v>
      </c>
      <c r="H295" s="327">
        <v>13008.2</v>
      </c>
    </row>
    <row r="296" spans="1:8" s="308" customFormat="1" ht="33.75">
      <c r="A296" s="328" t="s">
        <v>507</v>
      </c>
      <c r="B296" s="328" t="s">
        <v>354</v>
      </c>
      <c r="C296" s="328" t="s">
        <v>360</v>
      </c>
      <c r="D296" s="328" t="s">
        <v>79</v>
      </c>
      <c r="E296" s="329" t="s">
        <v>80</v>
      </c>
      <c r="F296" s="330">
        <v>12596.3</v>
      </c>
      <c r="G296" s="330">
        <v>0</v>
      </c>
      <c r="H296" s="330">
        <v>12596.3</v>
      </c>
    </row>
    <row r="297" spans="1:8" s="308" customFormat="1" ht="11.25">
      <c r="A297" s="328" t="s">
        <v>507</v>
      </c>
      <c r="B297" s="328" t="s">
        <v>354</v>
      </c>
      <c r="C297" s="328" t="s">
        <v>360</v>
      </c>
      <c r="D297" s="328" t="s">
        <v>81</v>
      </c>
      <c r="E297" s="329" t="s">
        <v>82</v>
      </c>
      <c r="F297" s="330">
        <v>12596.3</v>
      </c>
      <c r="G297" s="330">
        <v>0</v>
      </c>
      <c r="H297" s="330">
        <v>12596.3</v>
      </c>
    </row>
    <row r="298" spans="1:8" s="308" customFormat="1" ht="11.25">
      <c r="A298" s="328" t="s">
        <v>507</v>
      </c>
      <c r="B298" s="328" t="s">
        <v>354</v>
      </c>
      <c r="C298" s="328" t="s">
        <v>360</v>
      </c>
      <c r="D298" s="328" t="s">
        <v>90</v>
      </c>
      <c r="E298" s="329" t="s">
        <v>91</v>
      </c>
      <c r="F298" s="330">
        <v>409</v>
      </c>
      <c r="G298" s="330">
        <v>0</v>
      </c>
      <c r="H298" s="330">
        <v>409</v>
      </c>
    </row>
    <row r="299" spans="1:8" s="308" customFormat="1" ht="22.5">
      <c r="A299" s="328" t="s">
        <v>507</v>
      </c>
      <c r="B299" s="328" t="s">
        <v>354</v>
      </c>
      <c r="C299" s="328" t="s">
        <v>360</v>
      </c>
      <c r="D299" s="328" t="s">
        <v>92</v>
      </c>
      <c r="E299" s="329" t="s">
        <v>93</v>
      </c>
      <c r="F299" s="330">
        <v>409</v>
      </c>
      <c r="G299" s="330">
        <v>0</v>
      </c>
      <c r="H299" s="330">
        <v>409</v>
      </c>
    </row>
    <row r="300" spans="1:8" s="308" customFormat="1" ht="11.25">
      <c r="A300" s="328" t="s">
        <v>507</v>
      </c>
      <c r="B300" s="328" t="s">
        <v>354</v>
      </c>
      <c r="C300" s="328" t="s">
        <v>360</v>
      </c>
      <c r="D300" s="328" t="s">
        <v>94</v>
      </c>
      <c r="E300" s="329" t="s">
        <v>95</v>
      </c>
      <c r="F300" s="330">
        <v>2.9</v>
      </c>
      <c r="G300" s="330">
        <v>0</v>
      </c>
      <c r="H300" s="330">
        <v>2.9</v>
      </c>
    </row>
    <row r="301" spans="1:8" s="308" customFormat="1" ht="11.25">
      <c r="A301" s="328" t="s">
        <v>507</v>
      </c>
      <c r="B301" s="328" t="s">
        <v>354</v>
      </c>
      <c r="C301" s="328" t="s">
        <v>360</v>
      </c>
      <c r="D301" s="328" t="s">
        <v>96</v>
      </c>
      <c r="E301" s="329" t="s">
        <v>97</v>
      </c>
      <c r="F301" s="330">
        <v>2.9</v>
      </c>
      <c r="G301" s="330">
        <v>0</v>
      </c>
      <c r="H301" s="330">
        <v>2.9</v>
      </c>
    </row>
    <row r="302" spans="1:8" s="341" customFormat="1" ht="10.5">
      <c r="A302" s="314" t="s">
        <v>507</v>
      </c>
      <c r="B302" s="314" t="s">
        <v>419</v>
      </c>
      <c r="C302" s="314"/>
      <c r="D302" s="314"/>
      <c r="E302" s="340" t="s">
        <v>420</v>
      </c>
      <c r="F302" s="317">
        <v>104852.3</v>
      </c>
      <c r="G302" s="317">
        <v>0</v>
      </c>
      <c r="H302" s="317">
        <v>104852.3</v>
      </c>
    </row>
    <row r="303" spans="1:8" s="341" customFormat="1" ht="10.5">
      <c r="A303" s="319" t="s">
        <v>507</v>
      </c>
      <c r="B303" s="319" t="s">
        <v>428</v>
      </c>
      <c r="C303" s="319"/>
      <c r="D303" s="319"/>
      <c r="E303" s="320" t="s">
        <v>429</v>
      </c>
      <c r="F303" s="321">
        <v>104852.3</v>
      </c>
      <c r="G303" s="321">
        <v>0</v>
      </c>
      <c r="H303" s="321">
        <v>104852.3</v>
      </c>
    </row>
    <row r="304" spans="1:8" s="308" customFormat="1" ht="22.5">
      <c r="A304" s="322" t="s">
        <v>507</v>
      </c>
      <c r="B304" s="322" t="s">
        <v>428</v>
      </c>
      <c r="C304" s="322" t="s">
        <v>187</v>
      </c>
      <c r="D304" s="322"/>
      <c r="E304" s="323" t="s">
        <v>188</v>
      </c>
      <c r="F304" s="324">
        <v>104102.9</v>
      </c>
      <c r="G304" s="324">
        <v>0</v>
      </c>
      <c r="H304" s="324">
        <v>104102.9</v>
      </c>
    </row>
    <row r="305" spans="1:8" s="308" customFormat="1" ht="22.5">
      <c r="A305" s="325" t="s">
        <v>507</v>
      </c>
      <c r="B305" s="325" t="s">
        <v>428</v>
      </c>
      <c r="C305" s="325" t="s">
        <v>438</v>
      </c>
      <c r="D305" s="325"/>
      <c r="E305" s="326" t="s">
        <v>439</v>
      </c>
      <c r="F305" s="327">
        <v>104102.9</v>
      </c>
      <c r="G305" s="327">
        <v>0</v>
      </c>
      <c r="H305" s="327">
        <v>104102.9</v>
      </c>
    </row>
    <row r="306" spans="1:8" s="308" customFormat="1" ht="11.25">
      <c r="A306" s="328" t="s">
        <v>507</v>
      </c>
      <c r="B306" s="328" t="s">
        <v>428</v>
      </c>
      <c r="C306" s="328" t="s">
        <v>438</v>
      </c>
      <c r="D306" s="328" t="s">
        <v>395</v>
      </c>
      <c r="E306" s="329" t="s">
        <v>396</v>
      </c>
      <c r="F306" s="330">
        <v>104102.9</v>
      </c>
      <c r="G306" s="330">
        <v>0</v>
      </c>
      <c r="H306" s="330">
        <v>104102.9</v>
      </c>
    </row>
    <row r="307" spans="1:8" s="308" customFormat="1" ht="11.25">
      <c r="A307" s="328" t="s">
        <v>507</v>
      </c>
      <c r="B307" s="328" t="s">
        <v>428</v>
      </c>
      <c r="C307" s="328" t="s">
        <v>438</v>
      </c>
      <c r="D307" s="328" t="s">
        <v>397</v>
      </c>
      <c r="E307" s="329" t="s">
        <v>398</v>
      </c>
      <c r="F307" s="330">
        <v>104102.9</v>
      </c>
      <c r="G307" s="330">
        <v>0</v>
      </c>
      <c r="H307" s="330">
        <v>104102.9</v>
      </c>
    </row>
    <row r="308" spans="1:8" s="308" customFormat="1" ht="22.5">
      <c r="A308" s="322" t="s">
        <v>507</v>
      </c>
      <c r="B308" s="322" t="s">
        <v>428</v>
      </c>
      <c r="C308" s="322" t="s">
        <v>254</v>
      </c>
      <c r="D308" s="322"/>
      <c r="E308" s="323" t="s">
        <v>255</v>
      </c>
      <c r="F308" s="324">
        <v>749.4</v>
      </c>
      <c r="G308" s="324">
        <v>0</v>
      </c>
      <c r="H308" s="324">
        <v>749.4</v>
      </c>
    </row>
    <row r="309" spans="1:8" s="308" customFormat="1" ht="33.75">
      <c r="A309" s="325" t="s">
        <v>507</v>
      </c>
      <c r="B309" s="325" t="s">
        <v>428</v>
      </c>
      <c r="C309" s="325" t="s">
        <v>445</v>
      </c>
      <c r="D309" s="325"/>
      <c r="E309" s="326" t="s">
        <v>446</v>
      </c>
      <c r="F309" s="327">
        <v>749.4</v>
      </c>
      <c r="G309" s="327">
        <v>0</v>
      </c>
      <c r="H309" s="327">
        <v>749.4</v>
      </c>
    </row>
    <row r="310" spans="1:8" s="308" customFormat="1" ht="11.25">
      <c r="A310" s="328" t="s">
        <v>507</v>
      </c>
      <c r="B310" s="328" t="s">
        <v>428</v>
      </c>
      <c r="C310" s="328" t="s">
        <v>445</v>
      </c>
      <c r="D310" s="328" t="s">
        <v>395</v>
      </c>
      <c r="E310" s="329" t="s">
        <v>396</v>
      </c>
      <c r="F310" s="330">
        <v>749.4</v>
      </c>
      <c r="G310" s="330">
        <v>0</v>
      </c>
      <c r="H310" s="330">
        <v>749.4</v>
      </c>
    </row>
    <row r="311" spans="1:8" s="308" customFormat="1" ht="11.25">
      <c r="A311" s="328" t="s">
        <v>507</v>
      </c>
      <c r="B311" s="328" t="s">
        <v>428</v>
      </c>
      <c r="C311" s="328" t="s">
        <v>445</v>
      </c>
      <c r="D311" s="328" t="s">
        <v>397</v>
      </c>
      <c r="E311" s="329" t="s">
        <v>398</v>
      </c>
      <c r="F311" s="330">
        <v>749.4</v>
      </c>
      <c r="G311" s="330">
        <v>0</v>
      </c>
      <c r="H311" s="330">
        <v>749.4</v>
      </c>
    </row>
    <row r="312" spans="1:8" s="308" customFormat="1" ht="42" customHeight="1">
      <c r="A312" s="312" t="s">
        <v>509</v>
      </c>
      <c r="B312" s="312"/>
      <c r="C312" s="312"/>
      <c r="D312" s="312"/>
      <c r="E312" s="312"/>
      <c r="F312" s="313">
        <v>20878.85</v>
      </c>
      <c r="G312" s="313">
        <v>885.25</v>
      </c>
      <c r="H312" s="313">
        <v>21764.1</v>
      </c>
    </row>
    <row r="313" spans="1:8" s="308" customFormat="1" ht="10.5">
      <c r="A313" s="315">
        <v>314</v>
      </c>
      <c r="B313" s="314" t="s">
        <v>69</v>
      </c>
      <c r="C313" s="314"/>
      <c r="D313" s="314"/>
      <c r="E313" s="340" t="s">
        <v>70</v>
      </c>
      <c r="F313" s="317">
        <v>7264.65</v>
      </c>
      <c r="G313" s="317">
        <v>-23.95</v>
      </c>
      <c r="H313" s="317">
        <v>7240.7</v>
      </c>
    </row>
    <row r="314" spans="1:8" s="308" customFormat="1" ht="31.5">
      <c r="A314" s="331">
        <v>314</v>
      </c>
      <c r="B314" s="319" t="s">
        <v>109</v>
      </c>
      <c r="C314" s="319"/>
      <c r="D314" s="319"/>
      <c r="E314" s="320" t="s">
        <v>110</v>
      </c>
      <c r="F314" s="321">
        <v>7264.65</v>
      </c>
      <c r="G314" s="321">
        <v>-23.95</v>
      </c>
      <c r="H314" s="321">
        <v>7240.7</v>
      </c>
    </row>
    <row r="315" spans="1:8" s="308" customFormat="1" ht="27" customHeight="1">
      <c r="A315" s="334" t="s">
        <v>510</v>
      </c>
      <c r="B315" s="322" t="s">
        <v>109</v>
      </c>
      <c r="C315" s="322" t="s">
        <v>111</v>
      </c>
      <c r="D315" s="322"/>
      <c r="E315" s="323" t="s">
        <v>112</v>
      </c>
      <c r="F315" s="324">
        <v>7264.65</v>
      </c>
      <c r="G315" s="324">
        <v>-23.95</v>
      </c>
      <c r="H315" s="324">
        <v>7240.7</v>
      </c>
    </row>
    <row r="316" spans="1:8" s="308" customFormat="1" ht="11.25">
      <c r="A316" s="336" t="s">
        <v>510</v>
      </c>
      <c r="B316" s="325" t="s">
        <v>109</v>
      </c>
      <c r="C316" s="325" t="s">
        <v>113</v>
      </c>
      <c r="D316" s="325"/>
      <c r="E316" s="326" t="s">
        <v>114</v>
      </c>
      <c r="F316" s="327">
        <v>7264.65</v>
      </c>
      <c r="G316" s="327">
        <v>-23.95</v>
      </c>
      <c r="H316" s="327">
        <v>7240.7</v>
      </c>
    </row>
    <row r="317" spans="1:8" s="308" customFormat="1" ht="22.5">
      <c r="A317" s="336" t="s">
        <v>510</v>
      </c>
      <c r="B317" s="325" t="s">
        <v>109</v>
      </c>
      <c r="C317" s="325" t="s">
        <v>115</v>
      </c>
      <c r="D317" s="325"/>
      <c r="E317" s="326" t="s">
        <v>116</v>
      </c>
      <c r="F317" s="327">
        <v>581.15</v>
      </c>
      <c r="G317" s="327">
        <v>-23.95</v>
      </c>
      <c r="H317" s="327">
        <v>557.2</v>
      </c>
    </row>
    <row r="318" spans="1:8" s="308" customFormat="1" ht="33.75">
      <c r="A318" s="338" t="s">
        <v>510</v>
      </c>
      <c r="B318" s="328" t="s">
        <v>109</v>
      </c>
      <c r="C318" s="328" t="s">
        <v>115</v>
      </c>
      <c r="D318" s="328" t="s">
        <v>79</v>
      </c>
      <c r="E318" s="329" t="s">
        <v>80</v>
      </c>
      <c r="F318" s="330">
        <v>436.45</v>
      </c>
      <c r="G318" s="330">
        <v>-23.95</v>
      </c>
      <c r="H318" s="330">
        <v>412.5</v>
      </c>
    </row>
    <row r="319" spans="1:8" s="308" customFormat="1" ht="11.25">
      <c r="A319" s="338" t="s">
        <v>510</v>
      </c>
      <c r="B319" s="328" t="s">
        <v>109</v>
      </c>
      <c r="C319" s="328" t="s">
        <v>115</v>
      </c>
      <c r="D319" s="328" t="s">
        <v>81</v>
      </c>
      <c r="E319" s="329" t="s">
        <v>82</v>
      </c>
      <c r="F319" s="330">
        <v>436.45</v>
      </c>
      <c r="G319" s="330">
        <v>-23.95</v>
      </c>
      <c r="H319" s="330">
        <v>412.5</v>
      </c>
    </row>
    <row r="320" spans="1:8" s="308" customFormat="1" ht="11.25">
      <c r="A320" s="338" t="s">
        <v>510</v>
      </c>
      <c r="B320" s="328" t="s">
        <v>109</v>
      </c>
      <c r="C320" s="328" t="s">
        <v>115</v>
      </c>
      <c r="D320" s="328" t="s">
        <v>90</v>
      </c>
      <c r="E320" s="329" t="s">
        <v>91</v>
      </c>
      <c r="F320" s="330">
        <v>144.7</v>
      </c>
      <c r="G320" s="330">
        <v>0</v>
      </c>
      <c r="H320" s="330">
        <v>144.7</v>
      </c>
    </row>
    <row r="321" spans="1:8" s="308" customFormat="1" ht="22.5">
      <c r="A321" s="338" t="s">
        <v>510</v>
      </c>
      <c r="B321" s="328" t="s">
        <v>109</v>
      </c>
      <c r="C321" s="328" t="s">
        <v>115</v>
      </c>
      <c r="D321" s="328" t="s">
        <v>92</v>
      </c>
      <c r="E321" s="329" t="s">
        <v>93</v>
      </c>
      <c r="F321" s="330">
        <v>144.7</v>
      </c>
      <c r="G321" s="330">
        <v>0</v>
      </c>
      <c r="H321" s="330">
        <v>144.7</v>
      </c>
    </row>
    <row r="322" spans="1:8" s="308" customFormat="1" ht="22.5">
      <c r="A322" s="336">
        <v>314</v>
      </c>
      <c r="B322" s="325" t="s">
        <v>109</v>
      </c>
      <c r="C322" s="325" t="s">
        <v>117</v>
      </c>
      <c r="D322" s="325"/>
      <c r="E322" s="326" t="s">
        <v>78</v>
      </c>
      <c r="F322" s="327">
        <v>6683.5</v>
      </c>
      <c r="G322" s="327">
        <v>0</v>
      </c>
      <c r="H322" s="327">
        <v>6683.5</v>
      </c>
    </row>
    <row r="323" spans="1:8" s="308" customFormat="1" ht="33.75">
      <c r="A323" s="338">
        <v>314</v>
      </c>
      <c r="B323" s="328" t="s">
        <v>109</v>
      </c>
      <c r="C323" s="328" t="s">
        <v>117</v>
      </c>
      <c r="D323" s="328" t="s">
        <v>79</v>
      </c>
      <c r="E323" s="329" t="s">
        <v>80</v>
      </c>
      <c r="F323" s="330">
        <v>4938.4</v>
      </c>
      <c r="G323" s="330">
        <v>0</v>
      </c>
      <c r="H323" s="330">
        <v>4938.4</v>
      </c>
    </row>
    <row r="324" spans="1:8" s="308" customFormat="1" ht="11.25">
      <c r="A324" s="338">
        <v>314</v>
      </c>
      <c r="B324" s="328" t="s">
        <v>109</v>
      </c>
      <c r="C324" s="328" t="s">
        <v>117</v>
      </c>
      <c r="D324" s="328" t="s">
        <v>81</v>
      </c>
      <c r="E324" s="329" t="s">
        <v>82</v>
      </c>
      <c r="F324" s="330">
        <v>4938.4</v>
      </c>
      <c r="G324" s="330">
        <v>0</v>
      </c>
      <c r="H324" s="330">
        <v>4938.4</v>
      </c>
    </row>
    <row r="325" spans="1:8" s="308" customFormat="1" ht="11.25">
      <c r="A325" s="338" t="s">
        <v>510</v>
      </c>
      <c r="B325" s="328" t="s">
        <v>109</v>
      </c>
      <c r="C325" s="328" t="s">
        <v>117</v>
      </c>
      <c r="D325" s="328" t="s">
        <v>90</v>
      </c>
      <c r="E325" s="329" t="s">
        <v>91</v>
      </c>
      <c r="F325" s="330">
        <v>1722.1</v>
      </c>
      <c r="G325" s="330">
        <v>0</v>
      </c>
      <c r="H325" s="330">
        <v>1722.1</v>
      </c>
    </row>
    <row r="326" spans="1:8" s="308" customFormat="1" ht="22.5">
      <c r="A326" s="338" t="s">
        <v>510</v>
      </c>
      <c r="B326" s="328" t="s">
        <v>109</v>
      </c>
      <c r="C326" s="328" t="s">
        <v>117</v>
      </c>
      <c r="D326" s="328" t="s">
        <v>92</v>
      </c>
      <c r="E326" s="329" t="s">
        <v>93</v>
      </c>
      <c r="F326" s="330">
        <v>1722.1</v>
      </c>
      <c r="G326" s="330">
        <v>0</v>
      </c>
      <c r="H326" s="330">
        <v>1722.1</v>
      </c>
    </row>
    <row r="327" spans="1:8" s="308" customFormat="1" ht="11.25">
      <c r="A327" s="338" t="s">
        <v>510</v>
      </c>
      <c r="B327" s="328" t="s">
        <v>109</v>
      </c>
      <c r="C327" s="328" t="s">
        <v>117</v>
      </c>
      <c r="D327" s="328" t="s">
        <v>94</v>
      </c>
      <c r="E327" s="329" t="s">
        <v>95</v>
      </c>
      <c r="F327" s="330">
        <v>23</v>
      </c>
      <c r="G327" s="330">
        <v>0</v>
      </c>
      <c r="H327" s="330">
        <v>23</v>
      </c>
    </row>
    <row r="328" spans="1:8" s="308" customFormat="1" ht="11.25">
      <c r="A328" s="338" t="s">
        <v>510</v>
      </c>
      <c r="B328" s="328" t="s">
        <v>109</v>
      </c>
      <c r="C328" s="328" t="s">
        <v>117</v>
      </c>
      <c r="D328" s="328" t="s">
        <v>96</v>
      </c>
      <c r="E328" s="329" t="s">
        <v>97</v>
      </c>
      <c r="F328" s="330">
        <v>23</v>
      </c>
      <c r="G328" s="330">
        <v>0</v>
      </c>
      <c r="H328" s="330">
        <v>23</v>
      </c>
    </row>
    <row r="329" spans="1:8" s="308" customFormat="1" ht="10.5">
      <c r="A329" s="315">
        <v>314</v>
      </c>
      <c r="B329" s="314" t="s">
        <v>244</v>
      </c>
      <c r="C329" s="314"/>
      <c r="D329" s="314"/>
      <c r="E329" s="340" t="s">
        <v>245</v>
      </c>
      <c r="F329" s="355">
        <v>97.9</v>
      </c>
      <c r="G329" s="355">
        <v>0</v>
      </c>
      <c r="H329" s="355">
        <v>97.9</v>
      </c>
    </row>
    <row r="330" spans="1:8" s="308" customFormat="1" ht="10.5">
      <c r="A330" s="331">
        <v>314</v>
      </c>
      <c r="B330" s="319" t="s">
        <v>279</v>
      </c>
      <c r="C330" s="319"/>
      <c r="D330" s="319"/>
      <c r="E330" s="320" t="s">
        <v>280</v>
      </c>
      <c r="F330" s="356">
        <v>97.9</v>
      </c>
      <c r="G330" s="356">
        <v>0</v>
      </c>
      <c r="H330" s="356">
        <v>97.9</v>
      </c>
    </row>
    <row r="331" spans="1:8" s="308" customFormat="1" ht="33.75">
      <c r="A331" s="334">
        <v>314</v>
      </c>
      <c r="B331" s="322" t="s">
        <v>279</v>
      </c>
      <c r="C331" s="322" t="s">
        <v>111</v>
      </c>
      <c r="D331" s="322"/>
      <c r="E331" s="323" t="s">
        <v>285</v>
      </c>
      <c r="F331" s="324">
        <v>97.9</v>
      </c>
      <c r="G331" s="324">
        <v>0</v>
      </c>
      <c r="H331" s="324">
        <v>97.9</v>
      </c>
    </row>
    <row r="332" spans="1:8" s="308" customFormat="1" ht="22.5">
      <c r="A332" s="336">
        <v>314</v>
      </c>
      <c r="B332" s="325" t="s">
        <v>279</v>
      </c>
      <c r="C332" s="325" t="s">
        <v>286</v>
      </c>
      <c r="D332" s="325"/>
      <c r="E332" s="326" t="s">
        <v>287</v>
      </c>
      <c r="F332" s="327">
        <v>97.9</v>
      </c>
      <c r="G332" s="327">
        <v>0</v>
      </c>
      <c r="H332" s="327">
        <v>97.9</v>
      </c>
    </row>
    <row r="333" spans="1:8" s="308" customFormat="1" ht="22.5">
      <c r="A333" s="338">
        <v>314</v>
      </c>
      <c r="B333" s="328" t="s">
        <v>279</v>
      </c>
      <c r="C333" s="328" t="s">
        <v>288</v>
      </c>
      <c r="D333" s="328"/>
      <c r="E333" s="329" t="s">
        <v>289</v>
      </c>
      <c r="F333" s="330">
        <v>97.9</v>
      </c>
      <c r="G333" s="330">
        <v>0</v>
      </c>
      <c r="H333" s="330">
        <v>97.9</v>
      </c>
    </row>
    <row r="334" spans="1:8" s="308" customFormat="1" ht="11.25">
      <c r="A334" s="338">
        <v>314</v>
      </c>
      <c r="B334" s="328" t="s">
        <v>279</v>
      </c>
      <c r="C334" s="328" t="s">
        <v>288</v>
      </c>
      <c r="D334" s="328" t="s">
        <v>94</v>
      </c>
      <c r="E334" s="329" t="s">
        <v>95</v>
      </c>
      <c r="F334" s="330">
        <v>97.9</v>
      </c>
      <c r="G334" s="330">
        <v>0</v>
      </c>
      <c r="H334" s="330">
        <v>97.9</v>
      </c>
    </row>
    <row r="335" spans="1:8" s="308" customFormat="1" ht="22.5">
      <c r="A335" s="338">
        <v>314</v>
      </c>
      <c r="B335" s="328" t="s">
        <v>279</v>
      </c>
      <c r="C335" s="328" t="s">
        <v>288</v>
      </c>
      <c r="D335" s="328" t="s">
        <v>181</v>
      </c>
      <c r="E335" s="329" t="s">
        <v>182</v>
      </c>
      <c r="F335" s="330">
        <v>97.9</v>
      </c>
      <c r="G335" s="330">
        <v>0</v>
      </c>
      <c r="H335" s="330">
        <v>97.9</v>
      </c>
    </row>
    <row r="336" spans="1:8" s="308" customFormat="1" ht="10.5">
      <c r="A336" s="315">
        <v>314</v>
      </c>
      <c r="B336" s="314" t="s">
        <v>302</v>
      </c>
      <c r="C336" s="314"/>
      <c r="D336" s="314"/>
      <c r="E336" s="340" t="s">
        <v>303</v>
      </c>
      <c r="F336" s="355">
        <v>13516.3</v>
      </c>
      <c r="G336" s="355">
        <v>909.2</v>
      </c>
      <c r="H336" s="355">
        <v>14425.5</v>
      </c>
    </row>
    <row r="337" spans="1:8" s="308" customFormat="1" ht="10.5">
      <c r="A337" s="331">
        <v>314</v>
      </c>
      <c r="B337" s="319" t="s">
        <v>336</v>
      </c>
      <c r="C337" s="319"/>
      <c r="D337" s="319"/>
      <c r="E337" s="320" t="s">
        <v>337</v>
      </c>
      <c r="F337" s="356">
        <v>13516.3</v>
      </c>
      <c r="G337" s="356">
        <v>909.2</v>
      </c>
      <c r="H337" s="356">
        <v>14425.5</v>
      </c>
    </row>
    <row r="338" spans="1:8" s="308" customFormat="1" ht="33.75">
      <c r="A338" s="334">
        <v>314</v>
      </c>
      <c r="B338" s="322" t="s">
        <v>336</v>
      </c>
      <c r="C338" s="322" t="s">
        <v>111</v>
      </c>
      <c r="D338" s="322"/>
      <c r="E338" s="323" t="s">
        <v>285</v>
      </c>
      <c r="F338" s="324">
        <v>13516.3</v>
      </c>
      <c r="G338" s="324">
        <v>909.2</v>
      </c>
      <c r="H338" s="324">
        <v>14425.5</v>
      </c>
    </row>
    <row r="339" spans="1:8" s="308" customFormat="1" ht="11.25">
      <c r="A339" s="336">
        <v>314</v>
      </c>
      <c r="B339" s="325" t="s">
        <v>336</v>
      </c>
      <c r="C339" s="325" t="s">
        <v>338</v>
      </c>
      <c r="D339" s="325"/>
      <c r="E339" s="326" t="s">
        <v>339</v>
      </c>
      <c r="F339" s="327">
        <v>13516.3</v>
      </c>
      <c r="G339" s="327">
        <v>909.2</v>
      </c>
      <c r="H339" s="327">
        <v>14425.5</v>
      </c>
    </row>
    <row r="340" spans="1:8" s="308" customFormat="1" ht="11.25">
      <c r="A340" s="338">
        <v>314</v>
      </c>
      <c r="B340" s="328" t="s">
        <v>336</v>
      </c>
      <c r="C340" s="328" t="s">
        <v>340</v>
      </c>
      <c r="D340" s="328"/>
      <c r="E340" s="329" t="s">
        <v>145</v>
      </c>
      <c r="F340" s="330">
        <v>9883.7</v>
      </c>
      <c r="G340" s="330">
        <v>909.2</v>
      </c>
      <c r="H340" s="330">
        <v>10792.9</v>
      </c>
    </row>
    <row r="341" spans="1:8" s="308" customFormat="1" ht="22.5">
      <c r="A341" s="338">
        <v>314</v>
      </c>
      <c r="B341" s="328" t="s">
        <v>336</v>
      </c>
      <c r="C341" s="328" t="s">
        <v>340</v>
      </c>
      <c r="D341" s="328" t="s">
        <v>146</v>
      </c>
      <c r="E341" s="329" t="s">
        <v>147</v>
      </c>
      <c r="F341" s="330">
        <v>9883.7</v>
      </c>
      <c r="G341" s="330">
        <v>909.2</v>
      </c>
      <c r="H341" s="330">
        <v>10792.9</v>
      </c>
    </row>
    <row r="342" spans="1:8" s="308" customFormat="1" ht="11.25">
      <c r="A342" s="338">
        <v>314</v>
      </c>
      <c r="B342" s="328" t="s">
        <v>336</v>
      </c>
      <c r="C342" s="328" t="s">
        <v>340</v>
      </c>
      <c r="D342" s="328" t="s">
        <v>148</v>
      </c>
      <c r="E342" s="329" t="s">
        <v>149</v>
      </c>
      <c r="F342" s="330">
        <v>9883.7</v>
      </c>
      <c r="G342" s="330">
        <v>909.2</v>
      </c>
      <c r="H342" s="330">
        <v>10792.9</v>
      </c>
    </row>
    <row r="343" spans="1:8" s="308" customFormat="1" ht="11.25">
      <c r="A343" s="338">
        <v>314</v>
      </c>
      <c r="B343" s="328" t="s">
        <v>336</v>
      </c>
      <c r="C343" s="328" t="s">
        <v>341</v>
      </c>
      <c r="D343" s="328"/>
      <c r="E343" s="329" t="s">
        <v>342</v>
      </c>
      <c r="F343" s="330">
        <v>3019.2</v>
      </c>
      <c r="G343" s="330">
        <v>0</v>
      </c>
      <c r="H343" s="330">
        <v>3019.2</v>
      </c>
    </row>
    <row r="344" spans="1:8" s="308" customFormat="1" ht="11.25">
      <c r="A344" s="338">
        <v>314</v>
      </c>
      <c r="B344" s="328" t="s">
        <v>336</v>
      </c>
      <c r="C344" s="328" t="s">
        <v>341</v>
      </c>
      <c r="D344" s="328" t="s">
        <v>90</v>
      </c>
      <c r="E344" s="329" t="s">
        <v>91</v>
      </c>
      <c r="F344" s="330">
        <v>3019.2</v>
      </c>
      <c r="G344" s="330">
        <v>0</v>
      </c>
      <c r="H344" s="330">
        <v>3019.2</v>
      </c>
    </row>
    <row r="345" spans="1:8" s="308" customFormat="1" ht="22.5">
      <c r="A345" s="338">
        <v>314</v>
      </c>
      <c r="B345" s="328" t="s">
        <v>336</v>
      </c>
      <c r="C345" s="328" t="s">
        <v>341</v>
      </c>
      <c r="D345" s="328" t="s">
        <v>92</v>
      </c>
      <c r="E345" s="329" t="s">
        <v>93</v>
      </c>
      <c r="F345" s="330">
        <v>3019.2</v>
      </c>
      <c r="G345" s="330">
        <v>0</v>
      </c>
      <c r="H345" s="330">
        <v>3019.2</v>
      </c>
    </row>
    <row r="346" spans="1:8" s="308" customFormat="1" ht="11.25">
      <c r="A346" s="338">
        <v>314</v>
      </c>
      <c r="B346" s="328" t="s">
        <v>336</v>
      </c>
      <c r="C346" s="328" t="s">
        <v>343</v>
      </c>
      <c r="D346" s="328"/>
      <c r="E346" s="329" t="s">
        <v>344</v>
      </c>
      <c r="F346" s="330">
        <v>183.9</v>
      </c>
      <c r="G346" s="330">
        <v>0</v>
      </c>
      <c r="H346" s="330">
        <v>183.9</v>
      </c>
    </row>
    <row r="347" spans="1:8" s="308" customFormat="1" ht="11.25">
      <c r="A347" s="338">
        <v>314</v>
      </c>
      <c r="B347" s="328" t="s">
        <v>336</v>
      </c>
      <c r="C347" s="328" t="s">
        <v>343</v>
      </c>
      <c r="D347" s="328" t="s">
        <v>90</v>
      </c>
      <c r="E347" s="329" t="s">
        <v>91</v>
      </c>
      <c r="F347" s="330">
        <v>183.9</v>
      </c>
      <c r="G347" s="330">
        <v>0</v>
      </c>
      <c r="H347" s="330">
        <v>183.9</v>
      </c>
    </row>
    <row r="348" spans="1:8" s="308" customFormat="1" ht="22.5">
      <c r="A348" s="338">
        <v>314</v>
      </c>
      <c r="B348" s="328" t="s">
        <v>336</v>
      </c>
      <c r="C348" s="328" t="s">
        <v>343</v>
      </c>
      <c r="D348" s="328" t="s">
        <v>92</v>
      </c>
      <c r="E348" s="329" t="s">
        <v>93</v>
      </c>
      <c r="F348" s="330">
        <v>183.9</v>
      </c>
      <c r="G348" s="330">
        <v>0</v>
      </c>
      <c r="H348" s="330">
        <v>183.9</v>
      </c>
    </row>
    <row r="349" spans="1:8" s="308" customFormat="1" ht="11.25">
      <c r="A349" s="338">
        <v>314</v>
      </c>
      <c r="B349" s="328" t="s">
        <v>336</v>
      </c>
      <c r="C349" s="328" t="s">
        <v>345</v>
      </c>
      <c r="D349" s="328"/>
      <c r="E349" s="329" t="s">
        <v>346</v>
      </c>
      <c r="F349" s="330">
        <v>429.5</v>
      </c>
      <c r="G349" s="330">
        <v>0</v>
      </c>
      <c r="H349" s="330">
        <v>429.5</v>
      </c>
    </row>
    <row r="350" spans="1:8" s="308" customFormat="1" ht="11.25">
      <c r="A350" s="338">
        <v>314</v>
      </c>
      <c r="B350" s="328" t="s">
        <v>336</v>
      </c>
      <c r="C350" s="328" t="s">
        <v>345</v>
      </c>
      <c r="D350" s="328" t="s">
        <v>90</v>
      </c>
      <c r="E350" s="329" t="s">
        <v>91</v>
      </c>
      <c r="F350" s="330">
        <v>429.5</v>
      </c>
      <c r="G350" s="330">
        <v>0</v>
      </c>
      <c r="H350" s="330">
        <v>429.5</v>
      </c>
    </row>
    <row r="351" spans="1:8" s="308" customFormat="1" ht="22.5">
      <c r="A351" s="338">
        <v>314</v>
      </c>
      <c r="B351" s="328" t="s">
        <v>336</v>
      </c>
      <c r="C351" s="328" t="s">
        <v>345</v>
      </c>
      <c r="D351" s="328" t="s">
        <v>92</v>
      </c>
      <c r="E351" s="329" t="s">
        <v>93</v>
      </c>
      <c r="F351" s="330">
        <v>429.5</v>
      </c>
      <c r="G351" s="330">
        <v>0</v>
      </c>
      <c r="H351" s="330">
        <v>429.5</v>
      </c>
    </row>
    <row r="352" spans="1:8" s="308" customFormat="1" ht="28.5" customHeight="1">
      <c r="A352" s="357" t="s">
        <v>511</v>
      </c>
      <c r="B352" s="358"/>
      <c r="C352" s="358"/>
      <c r="D352" s="358"/>
      <c r="E352" s="359"/>
      <c r="F352" s="313">
        <v>94436.3</v>
      </c>
      <c r="G352" s="313">
        <v>127.3</v>
      </c>
      <c r="H352" s="313">
        <v>94563.6</v>
      </c>
    </row>
    <row r="353" spans="1:8" s="360" customFormat="1" ht="11.25">
      <c r="A353" s="314" t="s">
        <v>512</v>
      </c>
      <c r="B353" s="314" t="s">
        <v>69</v>
      </c>
      <c r="C353" s="314"/>
      <c r="D353" s="314"/>
      <c r="E353" s="340" t="s">
        <v>70</v>
      </c>
      <c r="F353" s="317">
        <v>11066.6</v>
      </c>
      <c r="G353" s="317">
        <v>-24</v>
      </c>
      <c r="H353" s="317">
        <v>11042.6</v>
      </c>
    </row>
    <row r="354" spans="1:8" s="360" customFormat="1" ht="11.25">
      <c r="A354" s="319" t="s">
        <v>512</v>
      </c>
      <c r="B354" s="319" t="s">
        <v>140</v>
      </c>
      <c r="C354" s="319"/>
      <c r="D354" s="319"/>
      <c r="E354" s="320" t="s">
        <v>141</v>
      </c>
      <c r="F354" s="321">
        <v>11066.6</v>
      </c>
      <c r="G354" s="321">
        <v>-24</v>
      </c>
      <c r="H354" s="321">
        <v>11042.6</v>
      </c>
    </row>
    <row r="355" spans="1:8" ht="22.5">
      <c r="A355" s="322" t="s">
        <v>512</v>
      </c>
      <c r="B355" s="322" t="s">
        <v>140</v>
      </c>
      <c r="C355" s="322" t="s">
        <v>173</v>
      </c>
      <c r="D355" s="322"/>
      <c r="E355" s="323" t="s">
        <v>174</v>
      </c>
      <c r="F355" s="324">
        <v>814.5</v>
      </c>
      <c r="G355" s="324">
        <v>0</v>
      </c>
      <c r="H355" s="324">
        <v>814.5</v>
      </c>
    </row>
    <row r="356" spans="1:8" ht="11.25">
      <c r="A356" s="325" t="s">
        <v>512</v>
      </c>
      <c r="B356" s="325" t="s">
        <v>140</v>
      </c>
      <c r="C356" s="325" t="s">
        <v>175</v>
      </c>
      <c r="D356" s="325"/>
      <c r="E356" s="326" t="s">
        <v>176</v>
      </c>
      <c r="F356" s="327">
        <v>814.5</v>
      </c>
      <c r="G356" s="327">
        <v>0</v>
      </c>
      <c r="H356" s="327">
        <v>814.5</v>
      </c>
    </row>
    <row r="357" spans="1:8" ht="11.25">
      <c r="A357" s="328" t="s">
        <v>512</v>
      </c>
      <c r="B357" s="328" t="s">
        <v>140</v>
      </c>
      <c r="C357" s="328" t="s">
        <v>175</v>
      </c>
      <c r="D357" s="328" t="s">
        <v>94</v>
      </c>
      <c r="E357" s="329" t="s">
        <v>95</v>
      </c>
      <c r="F357" s="330">
        <v>814.5</v>
      </c>
      <c r="G357" s="330">
        <v>0</v>
      </c>
      <c r="H357" s="330">
        <v>814.5</v>
      </c>
    </row>
    <row r="358" spans="1:8" ht="11.25">
      <c r="A358" s="328" t="s">
        <v>512</v>
      </c>
      <c r="B358" s="328" t="s">
        <v>140</v>
      </c>
      <c r="C358" s="328" t="s">
        <v>175</v>
      </c>
      <c r="D358" s="328" t="s">
        <v>98</v>
      </c>
      <c r="E358" s="329" t="s">
        <v>99</v>
      </c>
      <c r="F358" s="330">
        <v>814.5</v>
      </c>
      <c r="G358" s="330">
        <v>0</v>
      </c>
      <c r="H358" s="330">
        <v>814.5</v>
      </c>
    </row>
    <row r="359" spans="1:8" ht="33.75">
      <c r="A359" s="322" t="s">
        <v>512</v>
      </c>
      <c r="B359" s="56" t="s">
        <v>140</v>
      </c>
      <c r="C359" s="56" t="s">
        <v>199</v>
      </c>
      <c r="D359" s="56"/>
      <c r="E359" s="85" t="s">
        <v>200</v>
      </c>
      <c r="F359" s="324">
        <v>130</v>
      </c>
      <c r="G359" s="324">
        <v>0</v>
      </c>
      <c r="H359" s="324">
        <v>130</v>
      </c>
    </row>
    <row r="360" spans="1:8" ht="11.25">
      <c r="A360" s="325" t="s">
        <v>512</v>
      </c>
      <c r="B360" s="59" t="s">
        <v>140</v>
      </c>
      <c r="C360" s="59" t="s">
        <v>201</v>
      </c>
      <c r="D360" s="59"/>
      <c r="E360" s="82" t="s">
        <v>202</v>
      </c>
      <c r="F360" s="327">
        <v>130</v>
      </c>
      <c r="G360" s="327">
        <v>0</v>
      </c>
      <c r="H360" s="327">
        <v>130</v>
      </c>
    </row>
    <row r="361" spans="1:8" ht="11.25">
      <c r="A361" s="328" t="s">
        <v>512</v>
      </c>
      <c r="B361" s="62" t="s">
        <v>140</v>
      </c>
      <c r="C361" s="62" t="s">
        <v>201</v>
      </c>
      <c r="D361" s="62" t="s">
        <v>90</v>
      </c>
      <c r="E361" s="84" t="s">
        <v>91</v>
      </c>
      <c r="F361" s="330">
        <v>130</v>
      </c>
      <c r="G361" s="330">
        <v>0</v>
      </c>
      <c r="H361" s="330">
        <v>130</v>
      </c>
    </row>
    <row r="362" spans="1:8" ht="22.5">
      <c r="A362" s="328" t="s">
        <v>512</v>
      </c>
      <c r="B362" s="62" t="s">
        <v>140</v>
      </c>
      <c r="C362" s="62" t="s">
        <v>201</v>
      </c>
      <c r="D362" s="62" t="s">
        <v>92</v>
      </c>
      <c r="E362" s="84" t="s">
        <v>93</v>
      </c>
      <c r="F362" s="330">
        <v>130</v>
      </c>
      <c r="G362" s="330">
        <v>0</v>
      </c>
      <c r="H362" s="330">
        <v>130</v>
      </c>
    </row>
    <row r="363" spans="1:8" ht="22.5">
      <c r="A363" s="322" t="s">
        <v>512</v>
      </c>
      <c r="B363" s="322" t="s">
        <v>140</v>
      </c>
      <c r="C363" s="322" t="s">
        <v>210</v>
      </c>
      <c r="D363" s="322"/>
      <c r="E363" s="323" t="s">
        <v>211</v>
      </c>
      <c r="F363" s="324">
        <v>10122.1</v>
      </c>
      <c r="G363" s="324">
        <v>-24</v>
      </c>
      <c r="H363" s="324">
        <v>10098.1</v>
      </c>
    </row>
    <row r="364" spans="1:8" ht="22.5">
      <c r="A364" s="325" t="s">
        <v>512</v>
      </c>
      <c r="B364" s="325" t="s">
        <v>140</v>
      </c>
      <c r="C364" s="325" t="s">
        <v>212</v>
      </c>
      <c r="D364" s="325"/>
      <c r="E364" s="326" t="s">
        <v>213</v>
      </c>
      <c r="F364" s="327">
        <v>50</v>
      </c>
      <c r="G364" s="327">
        <v>0</v>
      </c>
      <c r="H364" s="327">
        <v>50</v>
      </c>
    </row>
    <row r="365" spans="1:8" ht="11.25">
      <c r="A365" s="328" t="s">
        <v>512</v>
      </c>
      <c r="B365" s="328" t="s">
        <v>140</v>
      </c>
      <c r="C365" s="328" t="s">
        <v>212</v>
      </c>
      <c r="D365" s="328" t="s">
        <v>90</v>
      </c>
      <c r="E365" s="329" t="s">
        <v>91</v>
      </c>
      <c r="F365" s="330">
        <v>50</v>
      </c>
      <c r="G365" s="330">
        <v>0</v>
      </c>
      <c r="H365" s="330">
        <v>50</v>
      </c>
    </row>
    <row r="366" spans="1:8" ht="22.5">
      <c r="A366" s="328" t="s">
        <v>512</v>
      </c>
      <c r="B366" s="328" t="s">
        <v>140</v>
      </c>
      <c r="C366" s="328" t="s">
        <v>212</v>
      </c>
      <c r="D366" s="328" t="s">
        <v>92</v>
      </c>
      <c r="E366" s="329" t="s">
        <v>93</v>
      </c>
      <c r="F366" s="330">
        <v>50</v>
      </c>
      <c r="G366" s="330">
        <v>0</v>
      </c>
      <c r="H366" s="330">
        <v>50</v>
      </c>
    </row>
    <row r="367" spans="1:8" ht="11.25">
      <c r="A367" s="325" t="s">
        <v>512</v>
      </c>
      <c r="B367" s="325" t="s">
        <v>140</v>
      </c>
      <c r="C367" s="325" t="s">
        <v>214</v>
      </c>
      <c r="D367" s="325"/>
      <c r="E367" s="326" t="s">
        <v>215</v>
      </c>
      <c r="F367" s="327">
        <v>506.2</v>
      </c>
      <c r="G367" s="327">
        <v>-24</v>
      </c>
      <c r="H367" s="327">
        <v>482.2</v>
      </c>
    </row>
    <row r="368" spans="1:8" ht="33.75">
      <c r="A368" s="328" t="s">
        <v>512</v>
      </c>
      <c r="B368" s="328" t="s">
        <v>140</v>
      </c>
      <c r="C368" s="328" t="s">
        <v>214</v>
      </c>
      <c r="D368" s="328" t="s">
        <v>79</v>
      </c>
      <c r="E368" s="329" t="s">
        <v>80</v>
      </c>
      <c r="F368" s="330">
        <v>485</v>
      </c>
      <c r="G368" s="330">
        <v>-24</v>
      </c>
      <c r="H368" s="330">
        <v>461</v>
      </c>
    </row>
    <row r="369" spans="1:8" ht="11.25">
      <c r="A369" s="328" t="s">
        <v>512</v>
      </c>
      <c r="B369" s="328" t="s">
        <v>140</v>
      </c>
      <c r="C369" s="328" t="s">
        <v>214</v>
      </c>
      <c r="D369" s="328" t="s">
        <v>81</v>
      </c>
      <c r="E369" s="329" t="s">
        <v>82</v>
      </c>
      <c r="F369" s="330">
        <v>485</v>
      </c>
      <c r="G369" s="330">
        <v>-24</v>
      </c>
      <c r="H369" s="330">
        <v>461</v>
      </c>
    </row>
    <row r="370" spans="1:8" ht="11.25">
      <c r="A370" s="328" t="s">
        <v>512</v>
      </c>
      <c r="B370" s="328" t="s">
        <v>140</v>
      </c>
      <c r="C370" s="328" t="s">
        <v>214</v>
      </c>
      <c r="D370" s="328" t="s">
        <v>90</v>
      </c>
      <c r="E370" s="329" t="s">
        <v>91</v>
      </c>
      <c r="F370" s="330">
        <v>21.2</v>
      </c>
      <c r="G370" s="330">
        <v>0</v>
      </c>
      <c r="H370" s="330">
        <v>21.2</v>
      </c>
    </row>
    <row r="371" spans="1:8" ht="22.5">
      <c r="A371" s="328" t="s">
        <v>512</v>
      </c>
      <c r="B371" s="328" t="s">
        <v>140</v>
      </c>
      <c r="C371" s="328" t="s">
        <v>214</v>
      </c>
      <c r="D371" s="328" t="s">
        <v>92</v>
      </c>
      <c r="E371" s="329" t="s">
        <v>93</v>
      </c>
      <c r="F371" s="330">
        <v>21.2</v>
      </c>
      <c r="G371" s="330">
        <v>0</v>
      </c>
      <c r="H371" s="330">
        <v>21.2</v>
      </c>
    </row>
    <row r="372" spans="1:8" ht="22.5">
      <c r="A372" s="325" t="s">
        <v>512</v>
      </c>
      <c r="B372" s="325" t="s">
        <v>140</v>
      </c>
      <c r="C372" s="325" t="s">
        <v>216</v>
      </c>
      <c r="D372" s="325"/>
      <c r="E372" s="326" t="s">
        <v>78</v>
      </c>
      <c r="F372" s="327">
        <v>9565.9</v>
      </c>
      <c r="G372" s="327">
        <v>0</v>
      </c>
      <c r="H372" s="327">
        <v>9565.9</v>
      </c>
    </row>
    <row r="373" spans="1:8" ht="33.75">
      <c r="A373" s="328" t="s">
        <v>512</v>
      </c>
      <c r="B373" s="328" t="s">
        <v>140</v>
      </c>
      <c r="C373" s="328" t="s">
        <v>216</v>
      </c>
      <c r="D373" s="328" t="s">
        <v>79</v>
      </c>
      <c r="E373" s="329" t="s">
        <v>80</v>
      </c>
      <c r="F373" s="330">
        <v>9149.4</v>
      </c>
      <c r="G373" s="330">
        <v>0</v>
      </c>
      <c r="H373" s="330">
        <v>9149.4</v>
      </c>
    </row>
    <row r="374" spans="1:8" ht="11.25">
      <c r="A374" s="328" t="s">
        <v>512</v>
      </c>
      <c r="B374" s="328" t="s">
        <v>140</v>
      </c>
      <c r="C374" s="328" t="s">
        <v>216</v>
      </c>
      <c r="D374" s="328" t="s">
        <v>81</v>
      </c>
      <c r="E374" s="329" t="s">
        <v>82</v>
      </c>
      <c r="F374" s="330">
        <v>9149.4</v>
      </c>
      <c r="G374" s="330">
        <v>0</v>
      </c>
      <c r="H374" s="330">
        <v>9149.4</v>
      </c>
    </row>
    <row r="375" spans="1:8" ht="11.25">
      <c r="A375" s="328" t="s">
        <v>512</v>
      </c>
      <c r="B375" s="328" t="s">
        <v>140</v>
      </c>
      <c r="C375" s="328" t="s">
        <v>216</v>
      </c>
      <c r="D375" s="328" t="s">
        <v>90</v>
      </c>
      <c r="E375" s="329" t="s">
        <v>91</v>
      </c>
      <c r="F375" s="330">
        <v>413.6</v>
      </c>
      <c r="G375" s="330">
        <v>0</v>
      </c>
      <c r="H375" s="330">
        <v>413.6</v>
      </c>
    </row>
    <row r="376" spans="1:8" ht="22.5">
      <c r="A376" s="328" t="s">
        <v>512</v>
      </c>
      <c r="B376" s="328" t="s">
        <v>140</v>
      </c>
      <c r="C376" s="328" t="s">
        <v>216</v>
      </c>
      <c r="D376" s="328" t="s">
        <v>92</v>
      </c>
      <c r="E376" s="329" t="s">
        <v>93</v>
      </c>
      <c r="F376" s="330">
        <v>413.6</v>
      </c>
      <c r="G376" s="330">
        <v>0</v>
      </c>
      <c r="H376" s="330">
        <v>413.6</v>
      </c>
    </row>
    <row r="377" spans="1:8" ht="11.25">
      <c r="A377" s="328" t="s">
        <v>512</v>
      </c>
      <c r="B377" s="328" t="s">
        <v>140</v>
      </c>
      <c r="C377" s="328" t="s">
        <v>216</v>
      </c>
      <c r="D377" s="328" t="s">
        <v>94</v>
      </c>
      <c r="E377" s="329" t="s">
        <v>95</v>
      </c>
      <c r="F377" s="330">
        <v>2.9</v>
      </c>
      <c r="G377" s="330">
        <v>0</v>
      </c>
      <c r="H377" s="330">
        <v>2.9</v>
      </c>
    </row>
    <row r="378" spans="1:8" ht="11.25">
      <c r="A378" s="328" t="s">
        <v>512</v>
      </c>
      <c r="B378" s="328" t="s">
        <v>140</v>
      </c>
      <c r="C378" s="328" t="s">
        <v>216</v>
      </c>
      <c r="D378" s="328" t="s">
        <v>96</v>
      </c>
      <c r="E378" s="329" t="s">
        <v>97</v>
      </c>
      <c r="F378" s="330">
        <v>2.9</v>
      </c>
      <c r="G378" s="330">
        <v>0</v>
      </c>
      <c r="H378" s="330">
        <v>2.9</v>
      </c>
    </row>
    <row r="379" spans="1:8" s="360" customFormat="1" ht="11.25">
      <c r="A379" s="314" t="s">
        <v>512</v>
      </c>
      <c r="B379" s="314" t="s">
        <v>244</v>
      </c>
      <c r="C379" s="314"/>
      <c r="D379" s="314"/>
      <c r="E379" s="340" t="s">
        <v>245</v>
      </c>
      <c r="F379" s="317">
        <v>6465</v>
      </c>
      <c r="G379" s="317">
        <v>0</v>
      </c>
      <c r="H379" s="317">
        <v>6465</v>
      </c>
    </row>
    <row r="380" spans="1:8" s="360" customFormat="1" ht="11.25">
      <c r="A380" s="319" t="s">
        <v>512</v>
      </c>
      <c r="B380" s="319" t="s">
        <v>246</v>
      </c>
      <c r="C380" s="319"/>
      <c r="D380" s="319"/>
      <c r="E380" s="320" t="s">
        <v>247</v>
      </c>
      <c r="F380" s="321">
        <v>1350</v>
      </c>
      <c r="G380" s="321">
        <v>0</v>
      </c>
      <c r="H380" s="321">
        <v>1350</v>
      </c>
    </row>
    <row r="381" spans="1:8" s="360" customFormat="1" ht="22.5">
      <c r="A381" s="322" t="s">
        <v>512</v>
      </c>
      <c r="B381" s="322" t="s">
        <v>246</v>
      </c>
      <c r="C381" s="322" t="s">
        <v>248</v>
      </c>
      <c r="D381" s="322"/>
      <c r="E381" s="323" t="s">
        <v>249</v>
      </c>
      <c r="F381" s="324">
        <v>1350</v>
      </c>
      <c r="G381" s="324">
        <v>0</v>
      </c>
      <c r="H381" s="324">
        <v>1350</v>
      </c>
    </row>
    <row r="382" spans="1:8" s="360" customFormat="1" ht="22.5">
      <c r="A382" s="325" t="s">
        <v>512</v>
      </c>
      <c r="B382" s="325" t="s">
        <v>246</v>
      </c>
      <c r="C382" s="325" t="s">
        <v>250</v>
      </c>
      <c r="D382" s="325"/>
      <c r="E382" s="326" t="s">
        <v>251</v>
      </c>
      <c r="F382" s="327">
        <v>1350</v>
      </c>
      <c r="G382" s="327">
        <v>0</v>
      </c>
      <c r="H382" s="327">
        <v>1350</v>
      </c>
    </row>
    <row r="383" spans="1:8" s="360" customFormat="1" ht="22.5">
      <c r="A383" s="328" t="s">
        <v>512</v>
      </c>
      <c r="B383" s="328" t="s">
        <v>246</v>
      </c>
      <c r="C383" s="328" t="s">
        <v>250</v>
      </c>
      <c r="D383" s="328" t="s">
        <v>191</v>
      </c>
      <c r="E383" s="329" t="s">
        <v>192</v>
      </c>
      <c r="F383" s="330">
        <v>1350</v>
      </c>
      <c r="G383" s="330">
        <v>0</v>
      </c>
      <c r="H383" s="330">
        <v>1350</v>
      </c>
    </row>
    <row r="384" spans="1:8" s="360" customFormat="1" ht="11.25">
      <c r="A384" s="328" t="s">
        <v>512</v>
      </c>
      <c r="B384" s="328" t="s">
        <v>246</v>
      </c>
      <c r="C384" s="328" t="s">
        <v>250</v>
      </c>
      <c r="D384" s="328" t="s">
        <v>193</v>
      </c>
      <c r="E384" s="329" t="s">
        <v>194</v>
      </c>
      <c r="F384" s="330">
        <v>1350</v>
      </c>
      <c r="G384" s="330">
        <v>0</v>
      </c>
      <c r="H384" s="330">
        <v>1350</v>
      </c>
    </row>
    <row r="385" spans="1:8" s="144" customFormat="1" ht="10.5">
      <c r="A385" s="319" t="s">
        <v>512</v>
      </c>
      <c r="B385" s="319" t="s">
        <v>260</v>
      </c>
      <c r="C385" s="319"/>
      <c r="D385" s="319"/>
      <c r="E385" s="320" t="s">
        <v>261</v>
      </c>
      <c r="F385" s="321">
        <v>4260</v>
      </c>
      <c r="G385" s="321">
        <v>0</v>
      </c>
      <c r="H385" s="321">
        <v>4260</v>
      </c>
    </row>
    <row r="386" spans="1:8" ht="33.75">
      <c r="A386" s="322" t="s">
        <v>512</v>
      </c>
      <c r="B386" s="322" t="s">
        <v>260</v>
      </c>
      <c r="C386" s="322" t="s">
        <v>269</v>
      </c>
      <c r="D386" s="322"/>
      <c r="E386" s="323" t="s">
        <v>270</v>
      </c>
      <c r="F386" s="324">
        <v>4260</v>
      </c>
      <c r="G386" s="324">
        <v>0</v>
      </c>
      <c r="H386" s="324">
        <v>4260</v>
      </c>
    </row>
    <row r="387" spans="1:8" ht="22.5">
      <c r="A387" s="325" t="s">
        <v>512</v>
      </c>
      <c r="B387" s="325" t="s">
        <v>260</v>
      </c>
      <c r="C387" s="325" t="s">
        <v>271</v>
      </c>
      <c r="D387" s="325"/>
      <c r="E387" s="326" t="s">
        <v>272</v>
      </c>
      <c r="F387" s="327">
        <v>3060</v>
      </c>
      <c r="G387" s="327">
        <v>0</v>
      </c>
      <c r="H387" s="327">
        <v>3060</v>
      </c>
    </row>
    <row r="388" spans="1:8" ht="22.5">
      <c r="A388" s="328" t="s">
        <v>512</v>
      </c>
      <c r="B388" s="328" t="s">
        <v>260</v>
      </c>
      <c r="C388" s="328" t="s">
        <v>271</v>
      </c>
      <c r="D388" s="328" t="s">
        <v>191</v>
      </c>
      <c r="E388" s="329" t="s">
        <v>192</v>
      </c>
      <c r="F388" s="330">
        <v>3060</v>
      </c>
      <c r="G388" s="330">
        <v>0</v>
      </c>
      <c r="H388" s="330">
        <v>3060</v>
      </c>
    </row>
    <row r="389" spans="1:8" ht="11.25">
      <c r="A389" s="328" t="s">
        <v>512</v>
      </c>
      <c r="B389" s="328" t="s">
        <v>260</v>
      </c>
      <c r="C389" s="328" t="s">
        <v>271</v>
      </c>
      <c r="D389" s="328" t="s">
        <v>193</v>
      </c>
      <c r="E389" s="329" t="s">
        <v>273</v>
      </c>
      <c r="F389" s="330">
        <v>3060</v>
      </c>
      <c r="G389" s="330">
        <v>0</v>
      </c>
      <c r="H389" s="330">
        <v>3060</v>
      </c>
    </row>
    <row r="390" spans="1:8" ht="22.5">
      <c r="A390" s="325" t="s">
        <v>512</v>
      </c>
      <c r="B390" s="325" t="s">
        <v>260</v>
      </c>
      <c r="C390" s="325" t="s">
        <v>274</v>
      </c>
      <c r="D390" s="325"/>
      <c r="E390" s="326" t="s">
        <v>275</v>
      </c>
      <c r="F390" s="327">
        <v>700</v>
      </c>
      <c r="G390" s="327">
        <v>0</v>
      </c>
      <c r="H390" s="327">
        <v>700</v>
      </c>
    </row>
    <row r="391" spans="1:8" ht="22.5">
      <c r="A391" s="328" t="s">
        <v>512</v>
      </c>
      <c r="B391" s="328" t="s">
        <v>260</v>
      </c>
      <c r="C391" s="328" t="s">
        <v>274</v>
      </c>
      <c r="D391" s="328" t="s">
        <v>191</v>
      </c>
      <c r="E391" s="329" t="s">
        <v>192</v>
      </c>
      <c r="F391" s="330">
        <v>700</v>
      </c>
      <c r="G391" s="330">
        <v>0</v>
      </c>
      <c r="H391" s="330">
        <v>700</v>
      </c>
    </row>
    <row r="392" spans="1:8" ht="11.25">
      <c r="A392" s="328" t="s">
        <v>512</v>
      </c>
      <c r="B392" s="328" t="s">
        <v>260</v>
      </c>
      <c r="C392" s="328" t="s">
        <v>274</v>
      </c>
      <c r="D392" s="328" t="s">
        <v>193</v>
      </c>
      <c r="E392" s="329" t="s">
        <v>273</v>
      </c>
      <c r="F392" s="330">
        <v>700</v>
      </c>
      <c r="G392" s="330">
        <v>0</v>
      </c>
      <c r="H392" s="330">
        <v>700</v>
      </c>
    </row>
    <row r="393" spans="1:8" ht="22.5">
      <c r="A393" s="325" t="s">
        <v>512</v>
      </c>
      <c r="B393" s="325" t="s">
        <v>260</v>
      </c>
      <c r="C393" s="325" t="s">
        <v>276</v>
      </c>
      <c r="D393" s="325"/>
      <c r="E393" s="326" t="s">
        <v>277</v>
      </c>
      <c r="F393" s="327">
        <v>500</v>
      </c>
      <c r="G393" s="327">
        <v>0</v>
      </c>
      <c r="H393" s="327">
        <v>500</v>
      </c>
    </row>
    <row r="394" spans="1:8" ht="22.5">
      <c r="A394" s="328" t="s">
        <v>512</v>
      </c>
      <c r="B394" s="328" t="s">
        <v>278</v>
      </c>
      <c r="C394" s="328" t="s">
        <v>276</v>
      </c>
      <c r="D394" s="328" t="s">
        <v>191</v>
      </c>
      <c r="E394" s="329" t="s">
        <v>192</v>
      </c>
      <c r="F394" s="330">
        <v>500</v>
      </c>
      <c r="G394" s="330">
        <v>0</v>
      </c>
      <c r="H394" s="330">
        <v>500</v>
      </c>
    </row>
    <row r="395" spans="1:8" ht="11.25">
      <c r="A395" s="328" t="s">
        <v>512</v>
      </c>
      <c r="B395" s="328" t="s">
        <v>260</v>
      </c>
      <c r="C395" s="328" t="s">
        <v>276</v>
      </c>
      <c r="D395" s="328" t="s">
        <v>193</v>
      </c>
      <c r="E395" s="329" t="s">
        <v>273</v>
      </c>
      <c r="F395" s="330">
        <v>500</v>
      </c>
      <c r="G395" s="330">
        <v>0</v>
      </c>
      <c r="H395" s="330">
        <v>500</v>
      </c>
    </row>
    <row r="396" spans="1:8" s="360" customFormat="1" ht="11.25">
      <c r="A396" s="319" t="s">
        <v>512</v>
      </c>
      <c r="B396" s="319" t="s">
        <v>279</v>
      </c>
      <c r="C396" s="319"/>
      <c r="D396" s="319"/>
      <c r="E396" s="320" t="s">
        <v>280</v>
      </c>
      <c r="F396" s="321">
        <v>855</v>
      </c>
      <c r="G396" s="321">
        <v>0</v>
      </c>
      <c r="H396" s="321">
        <v>855</v>
      </c>
    </row>
    <row r="397" spans="1:8" s="308" customFormat="1" ht="33.75">
      <c r="A397" s="322" t="s">
        <v>512</v>
      </c>
      <c r="B397" s="322" t="s">
        <v>279</v>
      </c>
      <c r="C397" s="322" t="s">
        <v>293</v>
      </c>
      <c r="D397" s="322"/>
      <c r="E397" s="323" t="s">
        <v>294</v>
      </c>
      <c r="F397" s="324">
        <v>855</v>
      </c>
      <c r="G397" s="324">
        <v>0</v>
      </c>
      <c r="H397" s="324">
        <v>855</v>
      </c>
    </row>
    <row r="398" spans="1:8" s="308" customFormat="1" ht="11.25">
      <c r="A398" s="325" t="s">
        <v>512</v>
      </c>
      <c r="B398" s="325" t="s">
        <v>279</v>
      </c>
      <c r="C398" s="325" t="s">
        <v>295</v>
      </c>
      <c r="D398" s="325"/>
      <c r="E398" s="326" t="s">
        <v>296</v>
      </c>
      <c r="F398" s="327">
        <v>855</v>
      </c>
      <c r="G398" s="327">
        <v>0</v>
      </c>
      <c r="H398" s="327">
        <v>855</v>
      </c>
    </row>
    <row r="399" spans="1:8" s="308" customFormat="1" ht="11.25">
      <c r="A399" s="328" t="s">
        <v>512</v>
      </c>
      <c r="B399" s="328" t="s">
        <v>279</v>
      </c>
      <c r="C399" s="328" t="s">
        <v>295</v>
      </c>
      <c r="D399" s="328" t="s">
        <v>90</v>
      </c>
      <c r="E399" s="329" t="s">
        <v>91</v>
      </c>
      <c r="F399" s="330">
        <v>195</v>
      </c>
      <c r="G399" s="330">
        <v>0</v>
      </c>
      <c r="H399" s="330">
        <v>195</v>
      </c>
    </row>
    <row r="400" spans="1:8" s="308" customFormat="1" ht="22.5">
      <c r="A400" s="328" t="s">
        <v>512</v>
      </c>
      <c r="B400" s="328" t="s">
        <v>279</v>
      </c>
      <c r="C400" s="328" t="s">
        <v>295</v>
      </c>
      <c r="D400" s="328" t="s">
        <v>92</v>
      </c>
      <c r="E400" s="329" t="s">
        <v>93</v>
      </c>
      <c r="F400" s="330">
        <v>195</v>
      </c>
      <c r="G400" s="330">
        <v>0</v>
      </c>
      <c r="H400" s="330">
        <v>195</v>
      </c>
    </row>
    <row r="401" spans="1:8" s="308" customFormat="1" ht="11.25">
      <c r="A401" s="328" t="s">
        <v>512</v>
      </c>
      <c r="B401" s="328" t="s">
        <v>279</v>
      </c>
      <c r="C401" s="328" t="s">
        <v>295</v>
      </c>
      <c r="D401" s="328" t="s">
        <v>94</v>
      </c>
      <c r="E401" s="329" t="s">
        <v>95</v>
      </c>
      <c r="F401" s="330">
        <v>660</v>
      </c>
      <c r="G401" s="330">
        <v>0</v>
      </c>
      <c r="H401" s="330">
        <v>660</v>
      </c>
    </row>
    <row r="402" spans="1:8" s="308" customFormat="1" ht="22.5">
      <c r="A402" s="328" t="s">
        <v>512</v>
      </c>
      <c r="B402" s="328" t="s">
        <v>279</v>
      </c>
      <c r="C402" s="328" t="s">
        <v>297</v>
      </c>
      <c r="D402" s="328" t="s">
        <v>181</v>
      </c>
      <c r="E402" s="329" t="s">
        <v>182</v>
      </c>
      <c r="F402" s="330">
        <v>660</v>
      </c>
      <c r="G402" s="330">
        <v>0</v>
      </c>
      <c r="H402" s="330">
        <v>660</v>
      </c>
    </row>
    <row r="403" spans="1:8" s="308" customFormat="1" ht="10.5">
      <c r="A403" s="314" t="s">
        <v>512</v>
      </c>
      <c r="B403" s="314" t="s">
        <v>302</v>
      </c>
      <c r="C403" s="314"/>
      <c r="D403" s="314"/>
      <c r="E403" s="340" t="s">
        <v>303</v>
      </c>
      <c r="F403" s="317">
        <v>28857.7</v>
      </c>
      <c r="G403" s="317">
        <v>151.3</v>
      </c>
      <c r="H403" s="317">
        <v>29009</v>
      </c>
    </row>
    <row r="404" spans="1:8" s="308" customFormat="1" ht="10.5">
      <c r="A404" s="319" t="s">
        <v>512</v>
      </c>
      <c r="B404" s="319" t="s">
        <v>304</v>
      </c>
      <c r="C404" s="319"/>
      <c r="D404" s="319"/>
      <c r="E404" s="320" t="s">
        <v>305</v>
      </c>
      <c r="F404" s="321">
        <v>7385.2</v>
      </c>
      <c r="G404" s="321">
        <v>151.3</v>
      </c>
      <c r="H404" s="321">
        <v>7536.5</v>
      </c>
    </row>
    <row r="405" spans="1:8" s="308" customFormat="1" ht="33.75">
      <c r="A405" s="322" t="s">
        <v>512</v>
      </c>
      <c r="B405" s="322" t="s">
        <v>304</v>
      </c>
      <c r="C405" s="322" t="s">
        <v>312</v>
      </c>
      <c r="D405" s="322"/>
      <c r="E405" s="323" t="s">
        <v>313</v>
      </c>
      <c r="F405" s="324">
        <v>7385.2</v>
      </c>
      <c r="G405" s="324">
        <v>151.3</v>
      </c>
      <c r="H405" s="324">
        <v>7536.5</v>
      </c>
    </row>
    <row r="406" spans="1:8" s="308" customFormat="1" ht="33.75">
      <c r="A406" s="59" t="s">
        <v>512</v>
      </c>
      <c r="B406" s="59" t="s">
        <v>304</v>
      </c>
      <c r="C406" s="59" t="s">
        <v>316</v>
      </c>
      <c r="D406" s="59"/>
      <c r="E406" s="60" t="s">
        <v>317</v>
      </c>
      <c r="F406" s="327">
        <v>0</v>
      </c>
      <c r="G406" s="327">
        <v>151.3</v>
      </c>
      <c r="H406" s="327">
        <v>151.3</v>
      </c>
    </row>
    <row r="407" spans="1:8" s="308" customFormat="1" ht="22.5">
      <c r="A407" s="328" t="s">
        <v>512</v>
      </c>
      <c r="B407" s="62" t="s">
        <v>304</v>
      </c>
      <c r="C407" s="62" t="s">
        <v>316</v>
      </c>
      <c r="D407" s="62" t="s">
        <v>191</v>
      </c>
      <c r="E407" s="63" t="s">
        <v>192</v>
      </c>
      <c r="F407" s="330">
        <v>0</v>
      </c>
      <c r="G407" s="330">
        <v>151.3</v>
      </c>
      <c r="H407" s="330">
        <v>151.3</v>
      </c>
    </row>
    <row r="408" spans="1:8" s="308" customFormat="1" ht="11.25">
      <c r="A408" s="328" t="s">
        <v>512</v>
      </c>
      <c r="B408" s="62" t="s">
        <v>304</v>
      </c>
      <c r="C408" s="62" t="s">
        <v>316</v>
      </c>
      <c r="D408" s="62" t="s">
        <v>193</v>
      </c>
      <c r="E408" s="63" t="s">
        <v>273</v>
      </c>
      <c r="F408" s="330">
        <v>0</v>
      </c>
      <c r="G408" s="330">
        <v>151.3</v>
      </c>
      <c r="H408" s="330">
        <v>151.3</v>
      </c>
    </row>
    <row r="409" spans="1:8" s="308" customFormat="1" ht="22.5">
      <c r="A409" s="325" t="s">
        <v>512</v>
      </c>
      <c r="B409" s="325" t="s">
        <v>304</v>
      </c>
      <c r="C409" s="325" t="s">
        <v>314</v>
      </c>
      <c r="D409" s="325"/>
      <c r="E409" s="326" t="s">
        <v>315</v>
      </c>
      <c r="F409" s="327">
        <v>7385.2</v>
      </c>
      <c r="G409" s="327">
        <v>0</v>
      </c>
      <c r="H409" s="327">
        <v>7385.2</v>
      </c>
    </row>
    <row r="410" spans="1:8" s="308" customFormat="1" ht="22.5">
      <c r="A410" s="328" t="s">
        <v>512</v>
      </c>
      <c r="B410" s="328" t="s">
        <v>304</v>
      </c>
      <c r="C410" s="328" t="s">
        <v>314</v>
      </c>
      <c r="D410" s="328" t="s">
        <v>191</v>
      </c>
      <c r="E410" s="329" t="s">
        <v>192</v>
      </c>
      <c r="F410" s="330">
        <v>7385.2</v>
      </c>
      <c r="G410" s="330">
        <v>0</v>
      </c>
      <c r="H410" s="330">
        <v>7385.2</v>
      </c>
    </row>
    <row r="411" spans="1:8" s="308" customFormat="1" ht="11.25">
      <c r="A411" s="328" t="s">
        <v>512</v>
      </c>
      <c r="B411" s="328" t="s">
        <v>304</v>
      </c>
      <c r="C411" s="328" t="s">
        <v>314</v>
      </c>
      <c r="D411" s="328" t="s">
        <v>193</v>
      </c>
      <c r="E411" s="329" t="s">
        <v>273</v>
      </c>
      <c r="F411" s="330">
        <v>7385.2</v>
      </c>
      <c r="G411" s="330">
        <v>0</v>
      </c>
      <c r="H411" s="330">
        <v>7385.2</v>
      </c>
    </row>
    <row r="412" spans="1:8" s="308" customFormat="1" ht="10.5">
      <c r="A412" s="319" t="s">
        <v>512</v>
      </c>
      <c r="B412" s="319" t="s">
        <v>318</v>
      </c>
      <c r="C412" s="319"/>
      <c r="D412" s="319"/>
      <c r="E412" s="320" t="s">
        <v>319</v>
      </c>
      <c r="F412" s="321">
        <v>21472.5</v>
      </c>
      <c r="G412" s="321">
        <v>0</v>
      </c>
      <c r="H412" s="321">
        <v>21472.5</v>
      </c>
    </row>
    <row r="413" spans="1:8" s="308" customFormat="1" ht="33.75">
      <c r="A413" s="322" t="s">
        <v>512</v>
      </c>
      <c r="B413" s="322" t="s">
        <v>318</v>
      </c>
      <c r="C413" s="322" t="s">
        <v>269</v>
      </c>
      <c r="D413" s="322"/>
      <c r="E413" s="323" t="s">
        <v>270</v>
      </c>
      <c r="F413" s="324">
        <v>21472.5</v>
      </c>
      <c r="G413" s="324">
        <v>0</v>
      </c>
      <c r="H413" s="324">
        <v>21472.5</v>
      </c>
    </row>
    <row r="414" spans="1:8" s="308" customFormat="1" ht="22.5">
      <c r="A414" s="325" t="s">
        <v>512</v>
      </c>
      <c r="B414" s="325" t="s">
        <v>318</v>
      </c>
      <c r="C414" s="325" t="s">
        <v>322</v>
      </c>
      <c r="D414" s="325"/>
      <c r="E414" s="326" t="s">
        <v>323</v>
      </c>
      <c r="F414" s="327">
        <v>14261.5</v>
      </c>
      <c r="G414" s="327">
        <v>0</v>
      </c>
      <c r="H414" s="327">
        <v>14261.5</v>
      </c>
    </row>
    <row r="415" spans="1:8" s="308" customFormat="1" ht="22.5">
      <c r="A415" s="328" t="s">
        <v>512</v>
      </c>
      <c r="B415" s="328" t="s">
        <v>318</v>
      </c>
      <c r="C415" s="328" t="s">
        <v>322</v>
      </c>
      <c r="D415" s="328" t="s">
        <v>191</v>
      </c>
      <c r="E415" s="329" t="s">
        <v>192</v>
      </c>
      <c r="F415" s="330">
        <v>14261.5</v>
      </c>
      <c r="G415" s="330">
        <v>0</v>
      </c>
      <c r="H415" s="330">
        <v>14261.5</v>
      </c>
    </row>
    <row r="416" spans="1:8" s="308" customFormat="1" ht="11.25">
      <c r="A416" s="328" t="s">
        <v>512</v>
      </c>
      <c r="B416" s="328" t="s">
        <v>318</v>
      </c>
      <c r="C416" s="328" t="s">
        <v>322</v>
      </c>
      <c r="D416" s="328" t="s">
        <v>193</v>
      </c>
      <c r="E416" s="329" t="s">
        <v>273</v>
      </c>
      <c r="F416" s="330">
        <v>14261.5</v>
      </c>
      <c r="G416" s="330">
        <v>0</v>
      </c>
      <c r="H416" s="330">
        <v>14261.5</v>
      </c>
    </row>
    <row r="417" spans="1:8" s="308" customFormat="1" ht="22.5">
      <c r="A417" s="325" t="s">
        <v>512</v>
      </c>
      <c r="B417" s="325" t="s">
        <v>318</v>
      </c>
      <c r="C417" s="325" t="s">
        <v>324</v>
      </c>
      <c r="D417" s="325"/>
      <c r="E417" s="326" t="s">
        <v>325</v>
      </c>
      <c r="F417" s="327">
        <v>6811</v>
      </c>
      <c r="G417" s="327">
        <v>0</v>
      </c>
      <c r="H417" s="327">
        <v>6811</v>
      </c>
    </row>
    <row r="418" spans="1:8" s="308" customFormat="1" ht="22.5">
      <c r="A418" s="328" t="s">
        <v>512</v>
      </c>
      <c r="B418" s="328" t="s">
        <v>318</v>
      </c>
      <c r="C418" s="328" t="s">
        <v>324</v>
      </c>
      <c r="D418" s="328" t="s">
        <v>191</v>
      </c>
      <c r="E418" s="329" t="s">
        <v>192</v>
      </c>
      <c r="F418" s="330">
        <v>6811</v>
      </c>
      <c r="G418" s="330">
        <v>0</v>
      </c>
      <c r="H418" s="330">
        <v>6811</v>
      </c>
    </row>
    <row r="419" spans="1:8" s="308" customFormat="1" ht="11.25">
      <c r="A419" s="328" t="s">
        <v>512</v>
      </c>
      <c r="B419" s="328" t="s">
        <v>318</v>
      </c>
      <c r="C419" s="328" t="s">
        <v>324</v>
      </c>
      <c r="D419" s="328" t="s">
        <v>193</v>
      </c>
      <c r="E419" s="329" t="s">
        <v>273</v>
      </c>
      <c r="F419" s="330">
        <v>6811</v>
      </c>
      <c r="G419" s="330">
        <v>0</v>
      </c>
      <c r="H419" s="330">
        <v>6811</v>
      </c>
    </row>
    <row r="420" spans="1:8" s="308" customFormat="1" ht="33.75">
      <c r="A420" s="325" t="s">
        <v>512</v>
      </c>
      <c r="B420" s="325" t="s">
        <v>318</v>
      </c>
      <c r="C420" s="325" t="s">
        <v>326</v>
      </c>
      <c r="D420" s="325"/>
      <c r="E420" s="326" t="s">
        <v>327</v>
      </c>
      <c r="F420" s="327">
        <v>400</v>
      </c>
      <c r="G420" s="327">
        <v>0</v>
      </c>
      <c r="H420" s="327">
        <v>400</v>
      </c>
    </row>
    <row r="421" spans="1:8" s="308" customFormat="1" ht="22.5">
      <c r="A421" s="328" t="s">
        <v>512</v>
      </c>
      <c r="B421" s="328" t="s">
        <v>318</v>
      </c>
      <c r="C421" s="328" t="s">
        <v>326</v>
      </c>
      <c r="D421" s="328" t="s">
        <v>191</v>
      </c>
      <c r="E421" s="329" t="s">
        <v>192</v>
      </c>
      <c r="F421" s="330">
        <v>400</v>
      </c>
      <c r="G421" s="330">
        <v>0</v>
      </c>
      <c r="H421" s="330">
        <v>400</v>
      </c>
    </row>
    <row r="422" spans="1:8" s="308" customFormat="1" ht="11.25">
      <c r="A422" s="328" t="s">
        <v>512</v>
      </c>
      <c r="B422" s="328" t="s">
        <v>318</v>
      </c>
      <c r="C422" s="328" t="s">
        <v>326</v>
      </c>
      <c r="D422" s="328" t="s">
        <v>193</v>
      </c>
      <c r="E422" s="329" t="s">
        <v>273</v>
      </c>
      <c r="F422" s="330">
        <v>400</v>
      </c>
      <c r="G422" s="330">
        <v>0</v>
      </c>
      <c r="H422" s="330">
        <v>400</v>
      </c>
    </row>
    <row r="423" spans="1:8" s="308" customFormat="1" ht="10.5">
      <c r="A423" s="314" t="s">
        <v>512</v>
      </c>
      <c r="B423" s="314" t="s">
        <v>361</v>
      </c>
      <c r="C423" s="314"/>
      <c r="D423" s="314"/>
      <c r="E423" s="340" t="s">
        <v>362</v>
      </c>
      <c r="F423" s="317">
        <v>48047</v>
      </c>
      <c r="G423" s="317">
        <v>0</v>
      </c>
      <c r="H423" s="317">
        <v>48047</v>
      </c>
    </row>
    <row r="424" spans="1:8" s="308" customFormat="1" ht="10.5">
      <c r="A424" s="319" t="s">
        <v>512</v>
      </c>
      <c r="B424" s="319" t="s">
        <v>363</v>
      </c>
      <c r="C424" s="319"/>
      <c r="D424" s="319"/>
      <c r="E424" s="320" t="s">
        <v>364</v>
      </c>
      <c r="F424" s="321">
        <v>48047</v>
      </c>
      <c r="G424" s="321">
        <v>0</v>
      </c>
      <c r="H424" s="321">
        <v>48047</v>
      </c>
    </row>
    <row r="425" spans="1:8" s="308" customFormat="1" ht="33.75">
      <c r="A425" s="322" t="s">
        <v>512</v>
      </c>
      <c r="B425" s="322" t="s">
        <v>363</v>
      </c>
      <c r="C425" s="322" t="s">
        <v>269</v>
      </c>
      <c r="D425" s="322"/>
      <c r="E425" s="323" t="s">
        <v>270</v>
      </c>
      <c r="F425" s="324">
        <v>48047</v>
      </c>
      <c r="G425" s="324">
        <v>0</v>
      </c>
      <c r="H425" s="324">
        <v>48047</v>
      </c>
    </row>
    <row r="426" spans="1:8" s="308" customFormat="1" ht="22.5">
      <c r="A426" s="325" t="s">
        <v>512</v>
      </c>
      <c r="B426" s="325" t="s">
        <v>363</v>
      </c>
      <c r="C426" s="325" t="s">
        <v>322</v>
      </c>
      <c r="D426" s="325"/>
      <c r="E426" s="326" t="s">
        <v>323</v>
      </c>
      <c r="F426" s="327">
        <v>40000</v>
      </c>
      <c r="G426" s="327">
        <v>0</v>
      </c>
      <c r="H426" s="327">
        <v>40000</v>
      </c>
    </row>
    <row r="427" spans="1:8" s="308" customFormat="1" ht="22.5">
      <c r="A427" s="328" t="s">
        <v>512</v>
      </c>
      <c r="B427" s="328" t="s">
        <v>363</v>
      </c>
      <c r="C427" s="328" t="s">
        <v>322</v>
      </c>
      <c r="D427" s="328" t="s">
        <v>191</v>
      </c>
      <c r="E427" s="329" t="s">
        <v>192</v>
      </c>
      <c r="F427" s="330">
        <v>40000</v>
      </c>
      <c r="G427" s="330">
        <v>0</v>
      </c>
      <c r="H427" s="330">
        <v>40000</v>
      </c>
    </row>
    <row r="428" spans="1:8" s="308" customFormat="1" ht="11.25">
      <c r="A428" s="328" t="s">
        <v>512</v>
      </c>
      <c r="B428" s="328" t="s">
        <v>377</v>
      </c>
      <c r="C428" s="328" t="s">
        <v>322</v>
      </c>
      <c r="D428" s="328" t="s">
        <v>193</v>
      </c>
      <c r="E428" s="329" t="s">
        <v>273</v>
      </c>
      <c r="F428" s="330">
        <v>40000</v>
      </c>
      <c r="G428" s="330">
        <v>0</v>
      </c>
      <c r="H428" s="330">
        <v>40000</v>
      </c>
    </row>
    <row r="429" spans="1:8" s="308" customFormat="1" ht="22.5">
      <c r="A429" s="325" t="s">
        <v>512</v>
      </c>
      <c r="B429" s="325" t="s">
        <v>377</v>
      </c>
      <c r="C429" s="325" t="s">
        <v>378</v>
      </c>
      <c r="D429" s="325"/>
      <c r="E429" s="326" t="s">
        <v>379</v>
      </c>
      <c r="F429" s="327">
        <v>8047</v>
      </c>
      <c r="G429" s="327">
        <v>0</v>
      </c>
      <c r="H429" s="327">
        <v>8047</v>
      </c>
    </row>
    <row r="430" spans="1:8" s="308" customFormat="1" ht="22.5">
      <c r="A430" s="328" t="s">
        <v>512</v>
      </c>
      <c r="B430" s="328" t="s">
        <v>377</v>
      </c>
      <c r="C430" s="328" t="s">
        <v>378</v>
      </c>
      <c r="D430" s="328" t="s">
        <v>191</v>
      </c>
      <c r="E430" s="329" t="s">
        <v>192</v>
      </c>
      <c r="F430" s="330">
        <v>8047</v>
      </c>
      <c r="G430" s="330">
        <v>0</v>
      </c>
      <c r="H430" s="330">
        <v>8047</v>
      </c>
    </row>
    <row r="431" spans="1:8" s="308" customFormat="1" ht="11.25">
      <c r="A431" s="328" t="s">
        <v>512</v>
      </c>
      <c r="B431" s="328" t="s">
        <v>363</v>
      </c>
      <c r="C431" s="328" t="s">
        <v>378</v>
      </c>
      <c r="D431" s="328" t="s">
        <v>193</v>
      </c>
      <c r="E431" s="329" t="s">
        <v>273</v>
      </c>
      <c r="F431" s="330">
        <v>8047</v>
      </c>
      <c r="G431" s="330">
        <v>0</v>
      </c>
      <c r="H431" s="330">
        <v>8047</v>
      </c>
    </row>
    <row r="432" spans="1:8" s="318" customFormat="1" ht="38.25" customHeight="1">
      <c r="A432" s="361" t="s">
        <v>513</v>
      </c>
      <c r="B432" s="361"/>
      <c r="C432" s="361"/>
      <c r="D432" s="361"/>
      <c r="E432" s="361"/>
      <c r="F432" s="362">
        <v>1118516.7</v>
      </c>
      <c r="G432" s="362">
        <v>5756.5</v>
      </c>
      <c r="H432" s="362">
        <v>1124273.2</v>
      </c>
    </row>
    <row r="433" spans="1:8" s="318" customFormat="1" ht="10.5">
      <c r="A433" s="350">
        <v>316</v>
      </c>
      <c r="B433" s="314" t="s">
        <v>69</v>
      </c>
      <c r="C433" s="314"/>
      <c r="D433" s="314"/>
      <c r="E433" s="340" t="s">
        <v>70</v>
      </c>
      <c r="F433" s="317">
        <v>32511.9</v>
      </c>
      <c r="G433" s="317">
        <v>-158</v>
      </c>
      <c r="H433" s="317">
        <v>32353.9</v>
      </c>
    </row>
    <row r="434" spans="1:8" s="318" customFormat="1" ht="10.5">
      <c r="A434" s="351">
        <v>316</v>
      </c>
      <c r="B434" s="319" t="s">
        <v>140</v>
      </c>
      <c r="C434" s="319"/>
      <c r="D434" s="319"/>
      <c r="E434" s="320" t="s">
        <v>141</v>
      </c>
      <c r="F434" s="321">
        <v>32511.9</v>
      </c>
      <c r="G434" s="321">
        <v>-158</v>
      </c>
      <c r="H434" s="321">
        <v>32353.9</v>
      </c>
    </row>
    <row r="435" spans="1:8" s="318" customFormat="1" ht="22.5">
      <c r="A435" s="363">
        <v>316</v>
      </c>
      <c r="B435" s="322" t="s">
        <v>140</v>
      </c>
      <c r="C435" s="322" t="s">
        <v>142</v>
      </c>
      <c r="D435" s="322"/>
      <c r="E435" s="323" t="s">
        <v>143</v>
      </c>
      <c r="F435" s="324">
        <v>5184</v>
      </c>
      <c r="G435" s="324">
        <v>0</v>
      </c>
      <c r="H435" s="324">
        <v>5184</v>
      </c>
    </row>
    <row r="436" spans="1:8" s="318" customFormat="1" ht="11.25">
      <c r="A436" s="364">
        <v>316</v>
      </c>
      <c r="B436" s="325" t="s">
        <v>140</v>
      </c>
      <c r="C436" s="325" t="s">
        <v>144</v>
      </c>
      <c r="D436" s="325"/>
      <c r="E436" s="326" t="s">
        <v>145</v>
      </c>
      <c r="F436" s="327">
        <v>4687.5</v>
      </c>
      <c r="G436" s="327">
        <v>0</v>
      </c>
      <c r="H436" s="327">
        <v>4687.5</v>
      </c>
    </row>
    <row r="437" spans="1:8" s="318" customFormat="1" ht="22.5">
      <c r="A437" s="365">
        <v>316</v>
      </c>
      <c r="B437" s="328" t="s">
        <v>140</v>
      </c>
      <c r="C437" s="328" t="s">
        <v>144</v>
      </c>
      <c r="D437" s="328" t="s">
        <v>146</v>
      </c>
      <c r="E437" s="329" t="s">
        <v>147</v>
      </c>
      <c r="F437" s="330">
        <v>4687.5</v>
      </c>
      <c r="G437" s="330">
        <v>0</v>
      </c>
      <c r="H437" s="330">
        <v>4687.5</v>
      </c>
    </row>
    <row r="438" spans="1:8" s="318" customFormat="1" ht="11.25">
      <c r="A438" s="365">
        <v>316</v>
      </c>
      <c r="B438" s="328" t="s">
        <v>140</v>
      </c>
      <c r="C438" s="328" t="s">
        <v>144</v>
      </c>
      <c r="D438" s="328" t="s">
        <v>148</v>
      </c>
      <c r="E438" s="329" t="s">
        <v>149</v>
      </c>
      <c r="F438" s="330">
        <v>4687.5</v>
      </c>
      <c r="G438" s="330">
        <v>0</v>
      </c>
      <c r="H438" s="330">
        <v>4687.5</v>
      </c>
    </row>
    <row r="439" spans="1:8" s="318" customFormat="1" ht="11.25">
      <c r="A439" s="364">
        <v>316</v>
      </c>
      <c r="B439" s="325" t="s">
        <v>140</v>
      </c>
      <c r="C439" s="325" t="s">
        <v>150</v>
      </c>
      <c r="D439" s="325"/>
      <c r="E439" s="326" t="s">
        <v>151</v>
      </c>
      <c r="F439" s="327">
        <v>496.5</v>
      </c>
      <c r="G439" s="327">
        <v>0</v>
      </c>
      <c r="H439" s="327">
        <v>496.5</v>
      </c>
    </row>
    <row r="440" spans="1:8" s="318" customFormat="1" ht="22.5">
      <c r="A440" s="365">
        <v>316</v>
      </c>
      <c r="B440" s="328" t="s">
        <v>140</v>
      </c>
      <c r="C440" s="328" t="s">
        <v>150</v>
      </c>
      <c r="D440" s="328" t="s">
        <v>146</v>
      </c>
      <c r="E440" s="329" t="s">
        <v>147</v>
      </c>
      <c r="F440" s="330">
        <v>496.5</v>
      </c>
      <c r="G440" s="330">
        <v>0</v>
      </c>
      <c r="H440" s="330">
        <v>496.5</v>
      </c>
    </row>
    <row r="441" spans="1:8" s="318" customFormat="1" ht="11.25">
      <c r="A441" s="365">
        <v>316</v>
      </c>
      <c r="B441" s="328" t="s">
        <v>140</v>
      </c>
      <c r="C441" s="328" t="s">
        <v>150</v>
      </c>
      <c r="D441" s="328" t="s">
        <v>148</v>
      </c>
      <c r="E441" s="329" t="s">
        <v>152</v>
      </c>
      <c r="F441" s="330">
        <v>496.5</v>
      </c>
      <c r="G441" s="330">
        <v>0</v>
      </c>
      <c r="H441" s="330">
        <v>496.5</v>
      </c>
    </row>
    <row r="442" spans="1:8" s="318" customFormat="1" ht="33.75">
      <c r="A442" s="363">
        <v>316</v>
      </c>
      <c r="B442" s="322" t="s">
        <v>140</v>
      </c>
      <c r="C442" s="322" t="s">
        <v>153</v>
      </c>
      <c r="D442" s="322"/>
      <c r="E442" s="323" t="s">
        <v>154</v>
      </c>
      <c r="F442" s="324">
        <v>696</v>
      </c>
      <c r="G442" s="324">
        <v>0</v>
      </c>
      <c r="H442" s="324">
        <v>696</v>
      </c>
    </row>
    <row r="443" spans="1:8" s="318" customFormat="1" ht="22.5">
      <c r="A443" s="364">
        <v>316</v>
      </c>
      <c r="B443" s="325" t="s">
        <v>140</v>
      </c>
      <c r="C443" s="325" t="s">
        <v>155</v>
      </c>
      <c r="D443" s="325"/>
      <c r="E443" s="326" t="s">
        <v>156</v>
      </c>
      <c r="F443" s="327">
        <v>348</v>
      </c>
      <c r="G443" s="327">
        <v>0</v>
      </c>
      <c r="H443" s="327">
        <v>348</v>
      </c>
    </row>
    <row r="444" spans="1:8" s="318" customFormat="1" ht="11.25">
      <c r="A444" s="365">
        <v>316</v>
      </c>
      <c r="B444" s="328" t="s">
        <v>140</v>
      </c>
      <c r="C444" s="328" t="s">
        <v>155</v>
      </c>
      <c r="D444" s="328" t="s">
        <v>90</v>
      </c>
      <c r="E444" s="329" t="s">
        <v>91</v>
      </c>
      <c r="F444" s="330">
        <v>348</v>
      </c>
      <c r="G444" s="330">
        <v>0</v>
      </c>
      <c r="H444" s="330">
        <v>348</v>
      </c>
    </row>
    <row r="445" spans="1:8" s="318" customFormat="1" ht="22.5">
      <c r="A445" s="365">
        <v>316</v>
      </c>
      <c r="B445" s="328" t="s">
        <v>140</v>
      </c>
      <c r="C445" s="328" t="s">
        <v>155</v>
      </c>
      <c r="D445" s="328" t="s">
        <v>92</v>
      </c>
      <c r="E445" s="329" t="s">
        <v>93</v>
      </c>
      <c r="F445" s="330">
        <v>348</v>
      </c>
      <c r="G445" s="330">
        <v>0</v>
      </c>
      <c r="H445" s="330">
        <v>348</v>
      </c>
    </row>
    <row r="446" spans="1:8" s="318" customFormat="1" ht="11.25">
      <c r="A446" s="364">
        <v>316</v>
      </c>
      <c r="B446" s="325" t="s">
        <v>140</v>
      </c>
      <c r="C446" s="325" t="s">
        <v>157</v>
      </c>
      <c r="D446" s="325"/>
      <c r="E446" s="326" t="s">
        <v>158</v>
      </c>
      <c r="F446" s="327">
        <v>348</v>
      </c>
      <c r="G446" s="327">
        <v>0</v>
      </c>
      <c r="H446" s="327">
        <v>348</v>
      </c>
    </row>
    <row r="447" spans="1:8" s="318" customFormat="1" ht="11.25">
      <c r="A447" s="365">
        <v>316</v>
      </c>
      <c r="B447" s="328" t="s">
        <v>140</v>
      </c>
      <c r="C447" s="328" t="s">
        <v>157</v>
      </c>
      <c r="D447" s="328" t="s">
        <v>90</v>
      </c>
      <c r="E447" s="329" t="s">
        <v>91</v>
      </c>
      <c r="F447" s="330">
        <v>348</v>
      </c>
      <c r="G447" s="330">
        <v>0</v>
      </c>
      <c r="H447" s="330">
        <v>348</v>
      </c>
    </row>
    <row r="448" spans="1:8" s="318" customFormat="1" ht="22.5">
      <c r="A448" s="365">
        <v>316</v>
      </c>
      <c r="B448" s="328" t="s">
        <v>140</v>
      </c>
      <c r="C448" s="328" t="s">
        <v>157</v>
      </c>
      <c r="D448" s="328" t="s">
        <v>92</v>
      </c>
      <c r="E448" s="329" t="s">
        <v>93</v>
      </c>
      <c r="F448" s="330">
        <v>348</v>
      </c>
      <c r="G448" s="330">
        <v>0</v>
      </c>
      <c r="H448" s="330">
        <v>348</v>
      </c>
    </row>
    <row r="449" spans="1:8" s="318" customFormat="1" ht="22.5">
      <c r="A449" s="363">
        <v>316</v>
      </c>
      <c r="B449" s="322" t="s">
        <v>140</v>
      </c>
      <c r="C449" s="322" t="s">
        <v>217</v>
      </c>
      <c r="D449" s="322"/>
      <c r="E449" s="323" t="s">
        <v>218</v>
      </c>
      <c r="F449" s="324">
        <v>26631.9</v>
      </c>
      <c r="G449" s="324">
        <v>-158</v>
      </c>
      <c r="H449" s="324">
        <v>26473.9</v>
      </c>
    </row>
    <row r="450" spans="1:8" s="318" customFormat="1" ht="22.5">
      <c r="A450" s="364">
        <v>316</v>
      </c>
      <c r="B450" s="325" t="s">
        <v>140</v>
      </c>
      <c r="C450" s="325" t="s">
        <v>219</v>
      </c>
      <c r="D450" s="325"/>
      <c r="E450" s="326" t="s">
        <v>220</v>
      </c>
      <c r="F450" s="327">
        <v>6074</v>
      </c>
      <c r="G450" s="327">
        <v>-287.6</v>
      </c>
      <c r="H450" s="327">
        <v>5786.4</v>
      </c>
    </row>
    <row r="451" spans="1:8" s="318" customFormat="1" ht="33.75">
      <c r="A451" s="365">
        <v>316</v>
      </c>
      <c r="B451" s="328" t="s">
        <v>140</v>
      </c>
      <c r="C451" s="328" t="s">
        <v>219</v>
      </c>
      <c r="D451" s="328" t="s">
        <v>79</v>
      </c>
      <c r="E451" s="329" t="s">
        <v>80</v>
      </c>
      <c r="F451" s="330">
        <v>5520.7</v>
      </c>
      <c r="G451" s="330">
        <v>-287.6</v>
      </c>
      <c r="H451" s="330">
        <v>5233.1</v>
      </c>
    </row>
    <row r="452" spans="1:8" s="318" customFormat="1" ht="11.25">
      <c r="A452" s="365">
        <v>316</v>
      </c>
      <c r="B452" s="328" t="s">
        <v>140</v>
      </c>
      <c r="C452" s="328" t="s">
        <v>219</v>
      </c>
      <c r="D452" s="328" t="s">
        <v>81</v>
      </c>
      <c r="E452" s="329" t="s">
        <v>82</v>
      </c>
      <c r="F452" s="330">
        <v>5520.7</v>
      </c>
      <c r="G452" s="330">
        <v>-287.6</v>
      </c>
      <c r="H452" s="330">
        <v>5233.1</v>
      </c>
    </row>
    <row r="453" spans="1:8" s="318" customFormat="1" ht="11.25">
      <c r="A453" s="365">
        <v>316</v>
      </c>
      <c r="B453" s="328" t="s">
        <v>140</v>
      </c>
      <c r="C453" s="328" t="s">
        <v>219</v>
      </c>
      <c r="D453" s="328" t="s">
        <v>90</v>
      </c>
      <c r="E453" s="329" t="s">
        <v>91</v>
      </c>
      <c r="F453" s="330">
        <v>553.3</v>
      </c>
      <c r="G453" s="330">
        <v>0</v>
      </c>
      <c r="H453" s="330">
        <v>553.3</v>
      </c>
    </row>
    <row r="454" spans="1:8" s="318" customFormat="1" ht="22.5">
      <c r="A454" s="365">
        <v>316</v>
      </c>
      <c r="B454" s="328" t="s">
        <v>140</v>
      </c>
      <c r="C454" s="328" t="s">
        <v>219</v>
      </c>
      <c r="D454" s="328" t="s">
        <v>92</v>
      </c>
      <c r="E454" s="329" t="s">
        <v>93</v>
      </c>
      <c r="F454" s="330">
        <v>553.3</v>
      </c>
      <c r="G454" s="330">
        <v>0</v>
      </c>
      <c r="H454" s="330">
        <v>553.3</v>
      </c>
    </row>
    <row r="455" spans="1:8" s="318" customFormat="1" ht="22.5">
      <c r="A455" s="364">
        <v>316</v>
      </c>
      <c r="B455" s="325" t="s">
        <v>140</v>
      </c>
      <c r="C455" s="325" t="s">
        <v>221</v>
      </c>
      <c r="D455" s="325"/>
      <c r="E455" s="348" t="s">
        <v>222</v>
      </c>
      <c r="F455" s="327">
        <v>0</v>
      </c>
      <c r="G455" s="327">
        <v>129.6</v>
      </c>
      <c r="H455" s="327">
        <v>129.6</v>
      </c>
    </row>
    <row r="456" spans="1:8" s="318" customFormat="1" ht="33.75">
      <c r="A456" s="365">
        <v>316</v>
      </c>
      <c r="B456" s="328" t="s">
        <v>140</v>
      </c>
      <c r="C456" s="328" t="s">
        <v>221</v>
      </c>
      <c r="D456" s="328" t="s">
        <v>79</v>
      </c>
      <c r="E456" s="366" t="s">
        <v>80</v>
      </c>
      <c r="F456" s="330">
        <v>0</v>
      </c>
      <c r="G456" s="330">
        <v>124.1</v>
      </c>
      <c r="H456" s="330">
        <v>124.1</v>
      </c>
    </row>
    <row r="457" spans="1:8" s="318" customFormat="1" ht="11.25">
      <c r="A457" s="365">
        <v>316</v>
      </c>
      <c r="B457" s="328" t="s">
        <v>140</v>
      </c>
      <c r="C457" s="328" t="s">
        <v>221</v>
      </c>
      <c r="D457" s="328" t="s">
        <v>81</v>
      </c>
      <c r="E457" s="366" t="s">
        <v>82</v>
      </c>
      <c r="F457" s="330">
        <v>0</v>
      </c>
      <c r="G457" s="330">
        <v>124.1</v>
      </c>
      <c r="H457" s="330">
        <v>124.1</v>
      </c>
    </row>
    <row r="458" spans="1:8" s="318" customFormat="1" ht="11.25">
      <c r="A458" s="365">
        <v>316</v>
      </c>
      <c r="B458" s="328" t="s">
        <v>140</v>
      </c>
      <c r="C458" s="328" t="s">
        <v>221</v>
      </c>
      <c r="D458" s="328" t="s">
        <v>90</v>
      </c>
      <c r="E458" s="366" t="s">
        <v>91</v>
      </c>
      <c r="F458" s="330">
        <v>0</v>
      </c>
      <c r="G458" s="330">
        <v>5.5</v>
      </c>
      <c r="H458" s="330">
        <v>5.5</v>
      </c>
    </row>
    <row r="459" spans="1:8" s="318" customFormat="1" ht="22.5">
      <c r="A459" s="365">
        <v>316</v>
      </c>
      <c r="B459" s="328" t="s">
        <v>140</v>
      </c>
      <c r="C459" s="328" t="s">
        <v>221</v>
      </c>
      <c r="D459" s="328" t="s">
        <v>92</v>
      </c>
      <c r="E459" s="366" t="s">
        <v>93</v>
      </c>
      <c r="F459" s="330">
        <v>0</v>
      </c>
      <c r="G459" s="330">
        <v>5.5</v>
      </c>
      <c r="H459" s="330">
        <v>5.5</v>
      </c>
    </row>
    <row r="460" spans="1:8" s="318" customFormat="1" ht="22.5">
      <c r="A460" s="364">
        <v>316</v>
      </c>
      <c r="B460" s="325" t="s">
        <v>140</v>
      </c>
      <c r="C460" s="325" t="s">
        <v>223</v>
      </c>
      <c r="D460" s="325"/>
      <c r="E460" s="326" t="s">
        <v>78</v>
      </c>
      <c r="F460" s="327">
        <v>20557.9</v>
      </c>
      <c r="G460" s="327">
        <v>0</v>
      </c>
      <c r="H460" s="327">
        <v>20557.9</v>
      </c>
    </row>
    <row r="461" spans="1:8" s="318" customFormat="1" ht="33.75">
      <c r="A461" s="365">
        <v>316</v>
      </c>
      <c r="B461" s="328" t="s">
        <v>140</v>
      </c>
      <c r="C461" s="328" t="s">
        <v>223</v>
      </c>
      <c r="D461" s="328" t="s">
        <v>79</v>
      </c>
      <c r="E461" s="329" t="s">
        <v>80</v>
      </c>
      <c r="F461" s="330">
        <v>19528.6</v>
      </c>
      <c r="G461" s="330">
        <v>0</v>
      </c>
      <c r="H461" s="330">
        <v>19528.6</v>
      </c>
    </row>
    <row r="462" spans="1:8" s="318" customFormat="1" ht="11.25">
      <c r="A462" s="365">
        <v>316</v>
      </c>
      <c r="B462" s="328" t="s">
        <v>140</v>
      </c>
      <c r="C462" s="328" t="s">
        <v>223</v>
      </c>
      <c r="D462" s="328" t="s">
        <v>81</v>
      </c>
      <c r="E462" s="329" t="s">
        <v>82</v>
      </c>
      <c r="F462" s="330">
        <v>19528.6</v>
      </c>
      <c r="G462" s="330">
        <v>0</v>
      </c>
      <c r="H462" s="330">
        <v>19528.6</v>
      </c>
    </row>
    <row r="463" spans="1:8" s="318" customFormat="1" ht="11.25">
      <c r="A463" s="365">
        <v>316</v>
      </c>
      <c r="B463" s="328" t="s">
        <v>140</v>
      </c>
      <c r="C463" s="328" t="s">
        <v>223</v>
      </c>
      <c r="D463" s="328" t="s">
        <v>90</v>
      </c>
      <c r="E463" s="329" t="s">
        <v>91</v>
      </c>
      <c r="F463" s="330">
        <v>1026.4</v>
      </c>
      <c r="G463" s="330">
        <v>0</v>
      </c>
      <c r="H463" s="330">
        <v>1026.4</v>
      </c>
    </row>
    <row r="464" spans="1:8" s="318" customFormat="1" ht="22.5">
      <c r="A464" s="365">
        <v>316</v>
      </c>
      <c r="B464" s="328" t="s">
        <v>140</v>
      </c>
      <c r="C464" s="328" t="s">
        <v>223</v>
      </c>
      <c r="D464" s="328" t="s">
        <v>92</v>
      </c>
      <c r="E464" s="329" t="s">
        <v>93</v>
      </c>
      <c r="F464" s="330">
        <v>1026.4</v>
      </c>
      <c r="G464" s="330">
        <v>0</v>
      </c>
      <c r="H464" s="330">
        <v>1026.4</v>
      </c>
    </row>
    <row r="465" spans="1:8" s="318" customFormat="1" ht="11.25">
      <c r="A465" s="365">
        <v>316</v>
      </c>
      <c r="B465" s="328" t="s">
        <v>140</v>
      </c>
      <c r="C465" s="328" t="s">
        <v>223</v>
      </c>
      <c r="D465" s="328" t="s">
        <v>94</v>
      </c>
      <c r="E465" s="329" t="s">
        <v>95</v>
      </c>
      <c r="F465" s="330">
        <v>2.9</v>
      </c>
      <c r="G465" s="330">
        <v>0</v>
      </c>
      <c r="H465" s="330">
        <v>2.9</v>
      </c>
    </row>
    <row r="466" spans="1:8" s="318" customFormat="1" ht="11.25">
      <c r="A466" s="365">
        <v>316</v>
      </c>
      <c r="B466" s="328" t="s">
        <v>140</v>
      </c>
      <c r="C466" s="328" t="s">
        <v>223</v>
      </c>
      <c r="D466" s="328" t="s">
        <v>96</v>
      </c>
      <c r="E466" s="329" t="s">
        <v>97</v>
      </c>
      <c r="F466" s="330">
        <v>2.9</v>
      </c>
      <c r="G466" s="330">
        <v>0</v>
      </c>
      <c r="H466" s="330">
        <v>2.9</v>
      </c>
    </row>
    <row r="467" spans="1:8" ht="11.25">
      <c r="A467" s="367" t="s">
        <v>514</v>
      </c>
      <c r="B467" s="367" t="s">
        <v>244</v>
      </c>
      <c r="C467" s="367"/>
      <c r="D467" s="367"/>
      <c r="E467" s="340" t="s">
        <v>245</v>
      </c>
      <c r="F467" s="317">
        <v>279</v>
      </c>
      <c r="G467" s="317">
        <v>0</v>
      </c>
      <c r="H467" s="317">
        <v>279</v>
      </c>
    </row>
    <row r="468" spans="1:8" ht="11.25">
      <c r="A468" s="368">
        <v>316</v>
      </c>
      <c r="B468" s="369" t="s">
        <v>279</v>
      </c>
      <c r="C468" s="369"/>
      <c r="D468" s="369"/>
      <c r="E468" s="320" t="s">
        <v>280</v>
      </c>
      <c r="F468" s="321">
        <v>279</v>
      </c>
      <c r="G468" s="321">
        <v>0</v>
      </c>
      <c r="H468" s="321">
        <v>279</v>
      </c>
    </row>
    <row r="469" spans="1:8" ht="33.75">
      <c r="A469" s="334">
        <v>316</v>
      </c>
      <c r="B469" s="322" t="s">
        <v>279</v>
      </c>
      <c r="C469" s="322" t="s">
        <v>281</v>
      </c>
      <c r="D469" s="322"/>
      <c r="E469" s="323" t="s">
        <v>282</v>
      </c>
      <c r="F469" s="324">
        <v>279</v>
      </c>
      <c r="G469" s="324">
        <v>0</v>
      </c>
      <c r="H469" s="324">
        <v>279</v>
      </c>
    </row>
    <row r="470" spans="1:8" ht="11.25">
      <c r="A470" s="336">
        <v>316</v>
      </c>
      <c r="B470" s="325" t="s">
        <v>279</v>
      </c>
      <c r="C470" s="325" t="s">
        <v>283</v>
      </c>
      <c r="D470" s="325"/>
      <c r="E470" s="326" t="s">
        <v>284</v>
      </c>
      <c r="F470" s="327">
        <v>279</v>
      </c>
      <c r="G470" s="327">
        <v>0</v>
      </c>
      <c r="H470" s="327">
        <v>279</v>
      </c>
    </row>
    <row r="471" spans="1:8" s="370" customFormat="1" ht="22.5">
      <c r="A471" s="338">
        <v>316</v>
      </c>
      <c r="B471" s="328" t="s">
        <v>279</v>
      </c>
      <c r="C471" s="328" t="s">
        <v>283</v>
      </c>
      <c r="D471" s="328" t="s">
        <v>146</v>
      </c>
      <c r="E471" s="329" t="s">
        <v>147</v>
      </c>
      <c r="F471" s="330">
        <v>279</v>
      </c>
      <c r="G471" s="330">
        <v>0</v>
      </c>
      <c r="H471" s="330">
        <v>279</v>
      </c>
    </row>
    <row r="472" spans="1:8" s="371" customFormat="1" ht="11.25">
      <c r="A472" s="338">
        <v>316</v>
      </c>
      <c r="B472" s="328" t="s">
        <v>279</v>
      </c>
      <c r="C472" s="328" t="s">
        <v>283</v>
      </c>
      <c r="D472" s="328" t="s">
        <v>148</v>
      </c>
      <c r="E472" s="329" t="s">
        <v>152</v>
      </c>
      <c r="F472" s="330">
        <v>279</v>
      </c>
      <c r="G472" s="330">
        <v>0</v>
      </c>
      <c r="H472" s="330">
        <v>279</v>
      </c>
    </row>
    <row r="473" spans="1:8" s="318" customFormat="1" ht="10.5">
      <c r="A473" s="350">
        <v>316</v>
      </c>
      <c r="B473" s="314" t="s">
        <v>361</v>
      </c>
      <c r="C473" s="350"/>
      <c r="D473" s="350"/>
      <c r="E473" s="372" t="s">
        <v>362</v>
      </c>
      <c r="F473" s="317">
        <v>935320.6</v>
      </c>
      <c r="G473" s="317">
        <v>5914.5</v>
      </c>
      <c r="H473" s="317">
        <v>941235.1</v>
      </c>
    </row>
    <row r="474" spans="1:8" s="318" customFormat="1" ht="10.5">
      <c r="A474" s="351">
        <v>316</v>
      </c>
      <c r="B474" s="319" t="s">
        <v>363</v>
      </c>
      <c r="C474" s="319"/>
      <c r="D474" s="319"/>
      <c r="E474" s="320" t="s">
        <v>364</v>
      </c>
      <c r="F474" s="373">
        <v>402767.4</v>
      </c>
      <c r="G474" s="373">
        <v>5914.5</v>
      </c>
      <c r="H474" s="373">
        <v>408681.9</v>
      </c>
    </row>
    <row r="475" spans="1:8" s="318" customFormat="1" ht="22.5">
      <c r="A475" s="363">
        <v>316</v>
      </c>
      <c r="B475" s="322" t="s">
        <v>363</v>
      </c>
      <c r="C475" s="322" t="s">
        <v>365</v>
      </c>
      <c r="D475" s="322"/>
      <c r="E475" s="323" t="s">
        <v>366</v>
      </c>
      <c r="F475" s="324">
        <v>402297.4</v>
      </c>
      <c r="G475" s="324">
        <v>5914.5</v>
      </c>
      <c r="H475" s="324">
        <v>408211.9</v>
      </c>
    </row>
    <row r="476" spans="1:8" s="318" customFormat="1" ht="11.25">
      <c r="A476" s="364">
        <v>316</v>
      </c>
      <c r="B476" s="325" t="s">
        <v>363</v>
      </c>
      <c r="C476" s="325" t="s">
        <v>367</v>
      </c>
      <c r="D476" s="325"/>
      <c r="E476" s="326" t="s">
        <v>368</v>
      </c>
      <c r="F476" s="327">
        <v>274236.4</v>
      </c>
      <c r="G476" s="327">
        <v>5115.3</v>
      </c>
      <c r="H476" s="327">
        <v>279351.7</v>
      </c>
    </row>
    <row r="477" spans="1:8" s="318" customFormat="1" ht="22.5">
      <c r="A477" s="365">
        <v>316</v>
      </c>
      <c r="B477" s="328" t="s">
        <v>363</v>
      </c>
      <c r="C477" s="328" t="s">
        <v>367</v>
      </c>
      <c r="D477" s="328" t="s">
        <v>146</v>
      </c>
      <c r="E477" s="329" t="s">
        <v>147</v>
      </c>
      <c r="F477" s="330">
        <v>274236.4</v>
      </c>
      <c r="G477" s="330">
        <v>5115.3</v>
      </c>
      <c r="H477" s="330">
        <v>279351.7</v>
      </c>
    </row>
    <row r="478" spans="1:8" s="318" customFormat="1" ht="11.25">
      <c r="A478" s="365">
        <v>316</v>
      </c>
      <c r="B478" s="328" t="s">
        <v>363</v>
      </c>
      <c r="C478" s="328" t="s">
        <v>367</v>
      </c>
      <c r="D478" s="328" t="s">
        <v>148</v>
      </c>
      <c r="E478" s="329" t="s">
        <v>149</v>
      </c>
      <c r="F478" s="330">
        <v>274236.4</v>
      </c>
      <c r="G478" s="330">
        <v>5115.3</v>
      </c>
      <c r="H478" s="330">
        <v>279351.7</v>
      </c>
    </row>
    <row r="479" spans="1:8" s="318" customFormat="1" ht="11.25">
      <c r="A479" s="364">
        <v>316</v>
      </c>
      <c r="B479" s="325" t="s">
        <v>363</v>
      </c>
      <c r="C479" s="325" t="s">
        <v>369</v>
      </c>
      <c r="D479" s="325"/>
      <c r="E479" s="326" t="s">
        <v>145</v>
      </c>
      <c r="F479" s="327">
        <v>113382.6</v>
      </c>
      <c r="G479" s="327">
        <v>0</v>
      </c>
      <c r="H479" s="327">
        <v>113382.6</v>
      </c>
    </row>
    <row r="480" spans="1:8" s="318" customFormat="1" ht="22.5">
      <c r="A480" s="365">
        <v>316</v>
      </c>
      <c r="B480" s="328" t="s">
        <v>363</v>
      </c>
      <c r="C480" s="328" t="s">
        <v>369</v>
      </c>
      <c r="D480" s="328" t="s">
        <v>146</v>
      </c>
      <c r="E480" s="329" t="s">
        <v>147</v>
      </c>
      <c r="F480" s="330">
        <v>113382.6</v>
      </c>
      <c r="G480" s="330">
        <v>0</v>
      </c>
      <c r="H480" s="330">
        <v>113382.6</v>
      </c>
    </row>
    <row r="481" spans="1:8" s="318" customFormat="1" ht="11.25">
      <c r="A481" s="365">
        <v>316</v>
      </c>
      <c r="B481" s="328" t="s">
        <v>363</v>
      </c>
      <c r="C481" s="328" t="s">
        <v>369</v>
      </c>
      <c r="D481" s="328" t="s">
        <v>148</v>
      </c>
      <c r="E481" s="329" t="s">
        <v>149</v>
      </c>
      <c r="F481" s="330">
        <v>113382.6</v>
      </c>
      <c r="G481" s="330">
        <v>0</v>
      </c>
      <c r="H481" s="330">
        <v>113382.6</v>
      </c>
    </row>
    <row r="482" spans="1:8" s="318" customFormat="1" ht="11.25">
      <c r="A482" s="364">
        <v>316</v>
      </c>
      <c r="B482" s="325" t="s">
        <v>363</v>
      </c>
      <c r="C482" s="325" t="s">
        <v>370</v>
      </c>
      <c r="D482" s="325"/>
      <c r="E482" s="326" t="s">
        <v>151</v>
      </c>
      <c r="F482" s="327">
        <v>14628.4</v>
      </c>
      <c r="G482" s="327">
        <v>799.2</v>
      </c>
      <c r="H482" s="327">
        <v>15427.6</v>
      </c>
    </row>
    <row r="483" spans="1:8" s="318" customFormat="1" ht="22.5">
      <c r="A483" s="365">
        <v>316</v>
      </c>
      <c r="B483" s="328" t="s">
        <v>363</v>
      </c>
      <c r="C483" s="328" t="s">
        <v>370</v>
      </c>
      <c r="D483" s="328" t="s">
        <v>146</v>
      </c>
      <c r="E483" s="329" t="s">
        <v>147</v>
      </c>
      <c r="F483" s="330">
        <v>14628.4</v>
      </c>
      <c r="G483" s="330">
        <v>799.2</v>
      </c>
      <c r="H483" s="330">
        <v>15427.6</v>
      </c>
    </row>
    <row r="484" spans="1:8" s="318" customFormat="1" ht="11.25">
      <c r="A484" s="365">
        <v>316</v>
      </c>
      <c r="B484" s="328" t="s">
        <v>363</v>
      </c>
      <c r="C484" s="328" t="s">
        <v>370</v>
      </c>
      <c r="D484" s="328" t="s">
        <v>148</v>
      </c>
      <c r="E484" s="329" t="s">
        <v>149</v>
      </c>
      <c r="F484" s="330">
        <v>14628.4</v>
      </c>
      <c r="G484" s="330">
        <v>799.2</v>
      </c>
      <c r="H484" s="330">
        <v>15427.6</v>
      </c>
    </row>
    <row r="485" spans="1:8" s="318" customFormat="1" ht="11.25">
      <c r="A485" s="364">
        <v>316</v>
      </c>
      <c r="B485" s="325" t="s">
        <v>363</v>
      </c>
      <c r="C485" s="325" t="s">
        <v>371</v>
      </c>
      <c r="D485" s="325"/>
      <c r="E485" s="326" t="s">
        <v>372</v>
      </c>
      <c r="F485" s="327">
        <v>50</v>
      </c>
      <c r="G485" s="327">
        <v>0</v>
      </c>
      <c r="H485" s="327">
        <v>50</v>
      </c>
    </row>
    <row r="486" spans="1:8" s="318" customFormat="1" ht="22.5">
      <c r="A486" s="365">
        <v>316</v>
      </c>
      <c r="B486" s="328" t="s">
        <v>363</v>
      </c>
      <c r="C486" s="328" t="s">
        <v>371</v>
      </c>
      <c r="D486" s="328" t="s">
        <v>146</v>
      </c>
      <c r="E486" s="329" t="s">
        <v>147</v>
      </c>
      <c r="F486" s="330">
        <v>50</v>
      </c>
      <c r="G486" s="330">
        <v>0</v>
      </c>
      <c r="H486" s="330">
        <v>50</v>
      </c>
    </row>
    <row r="487" spans="1:8" s="318" customFormat="1" ht="11.25">
      <c r="A487" s="365">
        <v>316</v>
      </c>
      <c r="B487" s="328" t="s">
        <v>363</v>
      </c>
      <c r="C487" s="328" t="s">
        <v>371</v>
      </c>
      <c r="D487" s="328" t="s">
        <v>148</v>
      </c>
      <c r="E487" s="329" t="s">
        <v>149</v>
      </c>
      <c r="F487" s="330">
        <v>50</v>
      </c>
      <c r="G487" s="330">
        <v>0</v>
      </c>
      <c r="H487" s="330">
        <v>50</v>
      </c>
    </row>
    <row r="488" spans="1:8" s="318" customFormat="1" ht="33.75">
      <c r="A488" s="363">
        <v>316</v>
      </c>
      <c r="B488" s="322" t="s">
        <v>363</v>
      </c>
      <c r="C488" s="322" t="s">
        <v>228</v>
      </c>
      <c r="D488" s="322"/>
      <c r="E488" s="323" t="s">
        <v>229</v>
      </c>
      <c r="F488" s="324">
        <v>449</v>
      </c>
      <c r="G488" s="324">
        <v>0</v>
      </c>
      <c r="H488" s="324">
        <v>449</v>
      </c>
    </row>
    <row r="489" spans="1:8" s="318" customFormat="1" ht="11.25">
      <c r="A489" s="364">
        <v>316</v>
      </c>
      <c r="B489" s="325" t="s">
        <v>363</v>
      </c>
      <c r="C489" s="325" t="s">
        <v>236</v>
      </c>
      <c r="D489" s="325"/>
      <c r="E489" s="326" t="s">
        <v>237</v>
      </c>
      <c r="F489" s="327">
        <v>449</v>
      </c>
      <c r="G489" s="327">
        <v>0</v>
      </c>
      <c r="H489" s="327">
        <v>449</v>
      </c>
    </row>
    <row r="490" spans="1:8" s="318" customFormat="1" ht="22.5">
      <c r="A490" s="365">
        <v>316</v>
      </c>
      <c r="B490" s="328" t="s">
        <v>363</v>
      </c>
      <c r="C490" s="328" t="s">
        <v>236</v>
      </c>
      <c r="D490" s="328" t="s">
        <v>146</v>
      </c>
      <c r="E490" s="329" t="s">
        <v>147</v>
      </c>
      <c r="F490" s="330">
        <v>449</v>
      </c>
      <c r="G490" s="330">
        <v>0</v>
      </c>
      <c r="H490" s="330">
        <v>449</v>
      </c>
    </row>
    <row r="491" spans="1:8" s="318" customFormat="1" ht="11.25">
      <c r="A491" s="365">
        <v>316</v>
      </c>
      <c r="B491" s="328" t="s">
        <v>363</v>
      </c>
      <c r="C491" s="328" t="s">
        <v>236</v>
      </c>
      <c r="D491" s="328" t="s">
        <v>148</v>
      </c>
      <c r="E491" s="329" t="s">
        <v>149</v>
      </c>
      <c r="F491" s="330">
        <v>449</v>
      </c>
      <c r="G491" s="330">
        <v>0</v>
      </c>
      <c r="H491" s="330">
        <v>449</v>
      </c>
    </row>
    <row r="492" spans="1:8" s="318" customFormat="1" ht="22.5">
      <c r="A492" s="363">
        <v>316</v>
      </c>
      <c r="B492" s="322" t="s">
        <v>363</v>
      </c>
      <c r="C492" s="322" t="s">
        <v>373</v>
      </c>
      <c r="D492" s="322"/>
      <c r="E492" s="323" t="s">
        <v>374</v>
      </c>
      <c r="F492" s="324">
        <v>21</v>
      </c>
      <c r="G492" s="324">
        <v>0</v>
      </c>
      <c r="H492" s="324">
        <v>21</v>
      </c>
    </row>
    <row r="493" spans="1:8" s="318" customFormat="1" ht="11.25">
      <c r="A493" s="364">
        <v>316</v>
      </c>
      <c r="B493" s="325" t="s">
        <v>363</v>
      </c>
      <c r="C493" s="325" t="s">
        <v>375</v>
      </c>
      <c r="D493" s="325"/>
      <c r="E493" s="326" t="s">
        <v>376</v>
      </c>
      <c r="F493" s="327">
        <v>21</v>
      </c>
      <c r="G493" s="327">
        <v>0</v>
      </c>
      <c r="H493" s="327">
        <v>21</v>
      </c>
    </row>
    <row r="494" spans="1:8" s="318" customFormat="1" ht="22.5">
      <c r="A494" s="365">
        <v>316</v>
      </c>
      <c r="B494" s="328" t="s">
        <v>363</v>
      </c>
      <c r="C494" s="328" t="s">
        <v>375</v>
      </c>
      <c r="D494" s="328" t="s">
        <v>146</v>
      </c>
      <c r="E494" s="329" t="s">
        <v>147</v>
      </c>
      <c r="F494" s="330">
        <v>21</v>
      </c>
      <c r="G494" s="330">
        <v>0</v>
      </c>
      <c r="H494" s="330">
        <v>21</v>
      </c>
    </row>
    <row r="495" spans="1:8" s="318" customFormat="1" ht="11.25">
      <c r="A495" s="365">
        <v>316</v>
      </c>
      <c r="B495" s="328" t="s">
        <v>363</v>
      </c>
      <c r="C495" s="328" t="s">
        <v>375</v>
      </c>
      <c r="D495" s="328" t="s">
        <v>148</v>
      </c>
      <c r="E495" s="329" t="s">
        <v>149</v>
      </c>
      <c r="F495" s="330">
        <v>21</v>
      </c>
      <c r="G495" s="330">
        <v>0</v>
      </c>
      <c r="H495" s="330">
        <v>21</v>
      </c>
    </row>
    <row r="496" spans="1:8" s="318" customFormat="1" ht="10.5">
      <c r="A496" s="319" t="s">
        <v>514</v>
      </c>
      <c r="B496" s="319" t="s">
        <v>380</v>
      </c>
      <c r="C496" s="319"/>
      <c r="D496" s="319"/>
      <c r="E496" s="320" t="s">
        <v>381</v>
      </c>
      <c r="F496" s="321">
        <v>488085.3</v>
      </c>
      <c r="G496" s="321">
        <v>0</v>
      </c>
      <c r="H496" s="321">
        <v>488085.3</v>
      </c>
    </row>
    <row r="497" spans="1:8" s="318" customFormat="1" ht="22.5">
      <c r="A497" s="322" t="s">
        <v>514</v>
      </c>
      <c r="B497" s="322" t="s">
        <v>380</v>
      </c>
      <c r="C497" s="322" t="s">
        <v>365</v>
      </c>
      <c r="D497" s="322"/>
      <c r="E497" s="323" t="s">
        <v>366</v>
      </c>
      <c r="F497" s="324">
        <v>420050.6</v>
      </c>
      <c r="G497" s="324">
        <v>0</v>
      </c>
      <c r="H497" s="324">
        <v>420050.6</v>
      </c>
    </row>
    <row r="498" spans="1:8" s="318" customFormat="1" ht="11.25">
      <c r="A498" s="325" t="s">
        <v>514</v>
      </c>
      <c r="B498" s="325" t="s">
        <v>380</v>
      </c>
      <c r="C498" s="325" t="s">
        <v>367</v>
      </c>
      <c r="D498" s="325"/>
      <c r="E498" s="326" t="s">
        <v>368</v>
      </c>
      <c r="F498" s="327">
        <v>305720.4</v>
      </c>
      <c r="G498" s="327">
        <v>0</v>
      </c>
      <c r="H498" s="327">
        <v>305720.4</v>
      </c>
    </row>
    <row r="499" spans="1:8" s="318" customFormat="1" ht="22.5">
      <c r="A499" s="328" t="s">
        <v>514</v>
      </c>
      <c r="B499" s="328" t="s">
        <v>380</v>
      </c>
      <c r="C499" s="328" t="s">
        <v>367</v>
      </c>
      <c r="D499" s="328" t="s">
        <v>146</v>
      </c>
      <c r="E499" s="329" t="s">
        <v>147</v>
      </c>
      <c r="F499" s="330">
        <v>305720.4</v>
      </c>
      <c r="G499" s="330">
        <v>0</v>
      </c>
      <c r="H499" s="330">
        <v>305720.4</v>
      </c>
    </row>
    <row r="500" spans="1:8" s="318" customFormat="1" ht="11.25">
      <c r="A500" s="328" t="s">
        <v>514</v>
      </c>
      <c r="B500" s="328" t="s">
        <v>380</v>
      </c>
      <c r="C500" s="328" t="s">
        <v>367</v>
      </c>
      <c r="D500" s="328" t="s">
        <v>148</v>
      </c>
      <c r="E500" s="329" t="s">
        <v>149</v>
      </c>
      <c r="F500" s="330">
        <v>293535.5</v>
      </c>
      <c r="G500" s="330">
        <v>0</v>
      </c>
      <c r="H500" s="330">
        <v>293535.5</v>
      </c>
    </row>
    <row r="501" spans="1:8" s="318" customFormat="1" ht="22.5">
      <c r="A501" s="328" t="s">
        <v>514</v>
      </c>
      <c r="B501" s="328" t="s">
        <v>380</v>
      </c>
      <c r="C501" s="328" t="s">
        <v>367</v>
      </c>
      <c r="D501" s="328" t="s">
        <v>350</v>
      </c>
      <c r="E501" s="329" t="s">
        <v>351</v>
      </c>
      <c r="F501" s="330">
        <v>12184.9</v>
      </c>
      <c r="G501" s="330">
        <v>0</v>
      </c>
      <c r="H501" s="330">
        <v>12184.9</v>
      </c>
    </row>
    <row r="502" spans="1:8" s="318" customFormat="1" ht="11.25">
      <c r="A502" s="325" t="s">
        <v>514</v>
      </c>
      <c r="B502" s="325" t="s">
        <v>380</v>
      </c>
      <c r="C502" s="325" t="s">
        <v>369</v>
      </c>
      <c r="D502" s="325"/>
      <c r="E502" s="326" t="s">
        <v>145</v>
      </c>
      <c r="F502" s="327">
        <v>93864.4</v>
      </c>
      <c r="G502" s="327">
        <v>0</v>
      </c>
      <c r="H502" s="327">
        <v>93864.4</v>
      </c>
    </row>
    <row r="503" spans="1:8" s="318" customFormat="1" ht="22.5">
      <c r="A503" s="328" t="s">
        <v>514</v>
      </c>
      <c r="B503" s="328" t="s">
        <v>380</v>
      </c>
      <c r="C503" s="328" t="s">
        <v>369</v>
      </c>
      <c r="D503" s="328" t="s">
        <v>146</v>
      </c>
      <c r="E503" s="329" t="s">
        <v>147</v>
      </c>
      <c r="F503" s="330">
        <v>93864.4</v>
      </c>
      <c r="G503" s="330">
        <v>0</v>
      </c>
      <c r="H503" s="330">
        <v>93864.4</v>
      </c>
    </row>
    <row r="504" spans="1:8" s="318" customFormat="1" ht="11.25">
      <c r="A504" s="328" t="s">
        <v>514</v>
      </c>
      <c r="B504" s="328" t="s">
        <v>380</v>
      </c>
      <c r="C504" s="328" t="s">
        <v>369</v>
      </c>
      <c r="D504" s="328" t="s">
        <v>148</v>
      </c>
      <c r="E504" s="329" t="s">
        <v>149</v>
      </c>
      <c r="F504" s="330">
        <v>82586.8</v>
      </c>
      <c r="G504" s="330">
        <v>0</v>
      </c>
      <c r="H504" s="330">
        <v>82586.8</v>
      </c>
    </row>
    <row r="505" spans="1:8" s="318" customFormat="1" ht="11.25">
      <c r="A505" s="328" t="s">
        <v>514</v>
      </c>
      <c r="B505" s="328" t="s">
        <v>380</v>
      </c>
      <c r="C505" s="328" t="s">
        <v>369</v>
      </c>
      <c r="D505" s="328" t="s">
        <v>382</v>
      </c>
      <c r="E505" s="329" t="s">
        <v>383</v>
      </c>
      <c r="F505" s="330">
        <v>11277.6</v>
      </c>
      <c r="G505" s="330">
        <v>0</v>
      </c>
      <c r="H505" s="330">
        <v>11277.6</v>
      </c>
    </row>
    <row r="506" spans="1:8" s="318" customFormat="1" ht="11.25">
      <c r="A506" s="325" t="s">
        <v>514</v>
      </c>
      <c r="B506" s="325" t="s">
        <v>380</v>
      </c>
      <c r="C506" s="325" t="s">
        <v>370</v>
      </c>
      <c r="D506" s="325"/>
      <c r="E506" s="326" t="s">
        <v>151</v>
      </c>
      <c r="F506" s="327">
        <v>20189.8</v>
      </c>
      <c r="G506" s="327">
        <v>0</v>
      </c>
      <c r="H506" s="327">
        <v>20189.8</v>
      </c>
    </row>
    <row r="507" spans="1:8" s="318" customFormat="1" ht="22.5">
      <c r="A507" s="328" t="s">
        <v>514</v>
      </c>
      <c r="B507" s="328" t="s">
        <v>380</v>
      </c>
      <c r="C507" s="328" t="s">
        <v>370</v>
      </c>
      <c r="D507" s="328" t="s">
        <v>146</v>
      </c>
      <c r="E507" s="329" t="s">
        <v>147</v>
      </c>
      <c r="F507" s="330">
        <v>20189.8</v>
      </c>
      <c r="G507" s="330">
        <v>0</v>
      </c>
      <c r="H507" s="330">
        <v>20189.8</v>
      </c>
    </row>
    <row r="508" spans="1:8" s="318" customFormat="1" ht="11.25">
      <c r="A508" s="328" t="s">
        <v>514</v>
      </c>
      <c r="B508" s="328" t="s">
        <v>380</v>
      </c>
      <c r="C508" s="328" t="s">
        <v>370</v>
      </c>
      <c r="D508" s="328" t="s">
        <v>148</v>
      </c>
      <c r="E508" s="329" t="s">
        <v>149</v>
      </c>
      <c r="F508" s="330">
        <v>20155.9</v>
      </c>
      <c r="G508" s="330">
        <v>0</v>
      </c>
      <c r="H508" s="330">
        <v>20155.9</v>
      </c>
    </row>
    <row r="509" spans="1:8" s="318" customFormat="1" ht="11.25">
      <c r="A509" s="328" t="s">
        <v>514</v>
      </c>
      <c r="B509" s="328" t="s">
        <v>380</v>
      </c>
      <c r="C509" s="328" t="s">
        <v>370</v>
      </c>
      <c r="D509" s="328" t="s">
        <v>382</v>
      </c>
      <c r="E509" s="329" t="s">
        <v>383</v>
      </c>
      <c r="F509" s="330">
        <v>33.9</v>
      </c>
      <c r="G509" s="330">
        <v>0</v>
      </c>
      <c r="H509" s="330">
        <v>33.9</v>
      </c>
    </row>
    <row r="510" spans="1:8" s="318" customFormat="1" ht="11.25">
      <c r="A510" s="325" t="s">
        <v>514</v>
      </c>
      <c r="B510" s="325" t="s">
        <v>380</v>
      </c>
      <c r="C510" s="325" t="s">
        <v>371</v>
      </c>
      <c r="D510" s="325"/>
      <c r="E510" s="326" t="s">
        <v>372</v>
      </c>
      <c r="F510" s="327">
        <v>276</v>
      </c>
      <c r="G510" s="327">
        <v>0</v>
      </c>
      <c r="H510" s="327">
        <v>276</v>
      </c>
    </row>
    <row r="511" spans="1:8" s="318" customFormat="1" ht="22.5">
      <c r="A511" s="328" t="s">
        <v>514</v>
      </c>
      <c r="B511" s="328" t="s">
        <v>380</v>
      </c>
      <c r="C511" s="328" t="s">
        <v>371</v>
      </c>
      <c r="D511" s="328" t="s">
        <v>146</v>
      </c>
      <c r="E511" s="329" t="s">
        <v>147</v>
      </c>
      <c r="F511" s="330">
        <v>276</v>
      </c>
      <c r="G511" s="330">
        <v>0</v>
      </c>
      <c r="H511" s="330">
        <v>276</v>
      </c>
    </row>
    <row r="512" spans="1:8" s="318" customFormat="1" ht="11.25">
      <c r="A512" s="328" t="s">
        <v>514</v>
      </c>
      <c r="B512" s="328" t="s">
        <v>380</v>
      </c>
      <c r="C512" s="328" t="s">
        <v>371</v>
      </c>
      <c r="D512" s="328" t="s">
        <v>148</v>
      </c>
      <c r="E512" s="329" t="s">
        <v>149</v>
      </c>
      <c r="F512" s="330">
        <v>266</v>
      </c>
      <c r="G512" s="330">
        <v>0</v>
      </c>
      <c r="H512" s="330">
        <v>266</v>
      </c>
    </row>
    <row r="513" spans="1:8" s="318" customFormat="1" ht="11.25">
      <c r="A513" s="328" t="s">
        <v>514</v>
      </c>
      <c r="B513" s="328" t="s">
        <v>380</v>
      </c>
      <c r="C513" s="328" t="s">
        <v>371</v>
      </c>
      <c r="D513" s="328" t="s">
        <v>382</v>
      </c>
      <c r="E513" s="329" t="s">
        <v>383</v>
      </c>
      <c r="F513" s="330">
        <v>10</v>
      </c>
      <c r="G513" s="330">
        <v>0</v>
      </c>
      <c r="H513" s="330">
        <v>10</v>
      </c>
    </row>
    <row r="514" spans="1:8" s="374" customFormat="1" ht="22.5">
      <c r="A514" s="334">
        <v>316</v>
      </c>
      <c r="B514" s="322" t="s">
        <v>380</v>
      </c>
      <c r="C514" s="322" t="s">
        <v>142</v>
      </c>
      <c r="D514" s="322"/>
      <c r="E514" s="323" t="s">
        <v>143</v>
      </c>
      <c r="F514" s="324">
        <v>47818.8</v>
      </c>
      <c r="G514" s="324">
        <v>0</v>
      </c>
      <c r="H514" s="324">
        <v>47818.8</v>
      </c>
    </row>
    <row r="515" spans="1:8" s="374" customFormat="1" ht="11.25">
      <c r="A515" s="336">
        <v>316</v>
      </c>
      <c r="B515" s="325" t="s">
        <v>380</v>
      </c>
      <c r="C515" s="325" t="s">
        <v>144</v>
      </c>
      <c r="D515" s="325"/>
      <c r="E515" s="326" t="s">
        <v>145</v>
      </c>
      <c r="F515" s="327">
        <v>47710.1</v>
      </c>
      <c r="G515" s="327">
        <v>0</v>
      </c>
      <c r="H515" s="327">
        <v>47710.1</v>
      </c>
    </row>
    <row r="516" spans="1:8" s="374" customFormat="1" ht="22.5">
      <c r="A516" s="338">
        <v>316</v>
      </c>
      <c r="B516" s="328" t="s">
        <v>380</v>
      </c>
      <c r="C516" s="328" t="s">
        <v>144</v>
      </c>
      <c r="D516" s="328" t="s">
        <v>146</v>
      </c>
      <c r="E516" s="329" t="s">
        <v>147</v>
      </c>
      <c r="F516" s="330">
        <v>47710.1</v>
      </c>
      <c r="G516" s="330">
        <v>0</v>
      </c>
      <c r="H516" s="330">
        <v>47710.1</v>
      </c>
    </row>
    <row r="517" spans="1:8" s="374" customFormat="1" ht="11.25">
      <c r="A517" s="338">
        <v>316</v>
      </c>
      <c r="B517" s="328" t="s">
        <v>380</v>
      </c>
      <c r="C517" s="328" t="s">
        <v>144</v>
      </c>
      <c r="D517" s="328" t="s">
        <v>148</v>
      </c>
      <c r="E517" s="329" t="s">
        <v>152</v>
      </c>
      <c r="F517" s="330">
        <v>47710.1</v>
      </c>
      <c r="G517" s="330">
        <v>0</v>
      </c>
      <c r="H517" s="330">
        <v>47710.1</v>
      </c>
    </row>
    <row r="518" spans="1:8" s="374" customFormat="1" ht="11.25">
      <c r="A518" s="336">
        <v>316</v>
      </c>
      <c r="B518" s="325" t="s">
        <v>380</v>
      </c>
      <c r="C518" s="325" t="s">
        <v>150</v>
      </c>
      <c r="D518" s="325"/>
      <c r="E518" s="326" t="s">
        <v>151</v>
      </c>
      <c r="F518" s="327">
        <v>108.7</v>
      </c>
      <c r="G518" s="327">
        <v>0</v>
      </c>
      <c r="H518" s="327">
        <v>108.7</v>
      </c>
    </row>
    <row r="519" spans="1:8" s="374" customFormat="1" ht="22.5">
      <c r="A519" s="338">
        <v>316</v>
      </c>
      <c r="B519" s="328" t="s">
        <v>380</v>
      </c>
      <c r="C519" s="328" t="s">
        <v>150</v>
      </c>
      <c r="D519" s="328" t="s">
        <v>146</v>
      </c>
      <c r="E519" s="329" t="s">
        <v>147</v>
      </c>
      <c r="F519" s="330">
        <v>108.7</v>
      </c>
      <c r="G519" s="330">
        <v>0</v>
      </c>
      <c r="H519" s="330">
        <v>108.7</v>
      </c>
    </row>
    <row r="520" spans="1:8" s="374" customFormat="1" ht="11.25">
      <c r="A520" s="338">
        <v>316</v>
      </c>
      <c r="B520" s="328" t="s">
        <v>380</v>
      </c>
      <c r="C520" s="328" t="s">
        <v>150</v>
      </c>
      <c r="D520" s="328" t="s">
        <v>148</v>
      </c>
      <c r="E520" s="329" t="s">
        <v>152</v>
      </c>
      <c r="F520" s="330">
        <v>108.7</v>
      </c>
      <c r="G520" s="330">
        <v>0</v>
      </c>
      <c r="H520" s="330">
        <v>108.7</v>
      </c>
    </row>
    <row r="521" spans="1:8" s="374" customFormat="1" ht="22.5">
      <c r="A521" s="334">
        <v>316</v>
      </c>
      <c r="B521" s="322" t="s">
        <v>380</v>
      </c>
      <c r="C521" s="322" t="s">
        <v>384</v>
      </c>
      <c r="D521" s="322"/>
      <c r="E521" s="323" t="s">
        <v>385</v>
      </c>
      <c r="F521" s="324">
        <v>19408.9</v>
      </c>
      <c r="G521" s="324">
        <v>0</v>
      </c>
      <c r="H521" s="324">
        <v>19408.9</v>
      </c>
    </row>
    <row r="522" spans="1:8" s="374" customFormat="1" ht="11.25">
      <c r="A522" s="336">
        <v>316</v>
      </c>
      <c r="B522" s="325" t="s">
        <v>380</v>
      </c>
      <c r="C522" s="325" t="s">
        <v>386</v>
      </c>
      <c r="D522" s="325"/>
      <c r="E522" s="326" t="s">
        <v>145</v>
      </c>
      <c r="F522" s="327">
        <v>18987.3</v>
      </c>
      <c r="G522" s="327">
        <v>0</v>
      </c>
      <c r="H522" s="327">
        <v>18987.3</v>
      </c>
    </row>
    <row r="523" spans="1:8" s="374" customFormat="1" ht="22.5">
      <c r="A523" s="338">
        <v>316</v>
      </c>
      <c r="B523" s="328" t="s">
        <v>380</v>
      </c>
      <c r="C523" s="328" t="s">
        <v>386</v>
      </c>
      <c r="D523" s="328" t="s">
        <v>146</v>
      </c>
      <c r="E523" s="329" t="s">
        <v>147</v>
      </c>
      <c r="F523" s="330">
        <v>18987.3</v>
      </c>
      <c r="G523" s="330">
        <v>0</v>
      </c>
      <c r="H523" s="330">
        <v>18987.3</v>
      </c>
    </row>
    <row r="524" spans="1:8" s="374" customFormat="1" ht="11.25">
      <c r="A524" s="338">
        <v>316</v>
      </c>
      <c r="B524" s="328" t="s">
        <v>380</v>
      </c>
      <c r="C524" s="328" t="s">
        <v>386</v>
      </c>
      <c r="D524" s="328" t="s">
        <v>148</v>
      </c>
      <c r="E524" s="329" t="s">
        <v>152</v>
      </c>
      <c r="F524" s="330">
        <v>18987.3</v>
      </c>
      <c r="G524" s="330">
        <v>0</v>
      </c>
      <c r="H524" s="330">
        <v>18987.3</v>
      </c>
    </row>
    <row r="525" spans="1:8" s="374" customFormat="1" ht="11.25">
      <c r="A525" s="336">
        <v>316</v>
      </c>
      <c r="B525" s="325" t="s">
        <v>380</v>
      </c>
      <c r="C525" s="325" t="s">
        <v>387</v>
      </c>
      <c r="D525" s="325"/>
      <c r="E525" s="326" t="s">
        <v>151</v>
      </c>
      <c r="F525" s="327">
        <v>201.6</v>
      </c>
      <c r="G525" s="327">
        <v>0</v>
      </c>
      <c r="H525" s="327">
        <v>201.6</v>
      </c>
    </row>
    <row r="526" spans="1:8" s="374" customFormat="1" ht="22.5">
      <c r="A526" s="338">
        <v>316</v>
      </c>
      <c r="B526" s="328" t="s">
        <v>380</v>
      </c>
      <c r="C526" s="328" t="s">
        <v>387</v>
      </c>
      <c r="D526" s="328" t="s">
        <v>146</v>
      </c>
      <c r="E526" s="329" t="s">
        <v>147</v>
      </c>
      <c r="F526" s="330">
        <v>201.6</v>
      </c>
      <c r="G526" s="330">
        <v>0</v>
      </c>
      <c r="H526" s="330">
        <v>201.6</v>
      </c>
    </row>
    <row r="527" spans="1:8" s="374" customFormat="1" ht="11.25">
      <c r="A527" s="338">
        <v>316</v>
      </c>
      <c r="B527" s="328" t="s">
        <v>380</v>
      </c>
      <c r="C527" s="328" t="s">
        <v>387</v>
      </c>
      <c r="D527" s="328" t="s">
        <v>148</v>
      </c>
      <c r="E527" s="329" t="s">
        <v>152</v>
      </c>
      <c r="F527" s="330">
        <v>201.6</v>
      </c>
      <c r="G527" s="330">
        <v>0</v>
      </c>
      <c r="H527" s="330">
        <v>201.6</v>
      </c>
    </row>
    <row r="528" spans="1:8" s="374" customFormat="1" ht="11.25">
      <c r="A528" s="336">
        <v>316</v>
      </c>
      <c r="B528" s="325" t="s">
        <v>380</v>
      </c>
      <c r="C528" s="325" t="s">
        <v>388</v>
      </c>
      <c r="D528" s="325"/>
      <c r="E528" s="326" t="s">
        <v>389</v>
      </c>
      <c r="F528" s="327">
        <v>220</v>
      </c>
      <c r="G528" s="327">
        <v>0</v>
      </c>
      <c r="H528" s="327">
        <v>220</v>
      </c>
    </row>
    <row r="529" spans="1:8" s="374" customFormat="1" ht="22.5">
      <c r="A529" s="338">
        <v>316</v>
      </c>
      <c r="B529" s="328" t="s">
        <v>380</v>
      </c>
      <c r="C529" s="328" t="s">
        <v>388</v>
      </c>
      <c r="D529" s="328" t="s">
        <v>146</v>
      </c>
      <c r="E529" s="329" t="s">
        <v>147</v>
      </c>
      <c r="F529" s="330">
        <v>220</v>
      </c>
      <c r="G529" s="330">
        <v>0</v>
      </c>
      <c r="H529" s="330">
        <v>220</v>
      </c>
    </row>
    <row r="530" spans="1:8" s="374" customFormat="1" ht="11.25">
      <c r="A530" s="338">
        <v>316</v>
      </c>
      <c r="B530" s="328" t="s">
        <v>380</v>
      </c>
      <c r="C530" s="328" t="s">
        <v>388</v>
      </c>
      <c r="D530" s="328" t="s">
        <v>148</v>
      </c>
      <c r="E530" s="329" t="s">
        <v>152</v>
      </c>
      <c r="F530" s="330">
        <v>220</v>
      </c>
      <c r="G530" s="330">
        <v>0</v>
      </c>
      <c r="H530" s="330">
        <v>220</v>
      </c>
    </row>
    <row r="531" spans="1:8" s="374" customFormat="1" ht="33.75">
      <c r="A531" s="334">
        <v>316</v>
      </c>
      <c r="B531" s="322" t="s">
        <v>380</v>
      </c>
      <c r="C531" s="322" t="s">
        <v>228</v>
      </c>
      <c r="D531" s="322"/>
      <c r="E531" s="323" t="s">
        <v>229</v>
      </c>
      <c r="F531" s="324">
        <v>463</v>
      </c>
      <c r="G531" s="324">
        <v>0</v>
      </c>
      <c r="H531" s="324">
        <v>463</v>
      </c>
    </row>
    <row r="532" spans="1:8" s="374" customFormat="1" ht="11.25">
      <c r="A532" s="336">
        <v>316</v>
      </c>
      <c r="B532" s="325" t="s">
        <v>380</v>
      </c>
      <c r="C532" s="325" t="s">
        <v>236</v>
      </c>
      <c r="D532" s="325"/>
      <c r="E532" s="326" t="s">
        <v>237</v>
      </c>
      <c r="F532" s="327">
        <v>463</v>
      </c>
      <c r="G532" s="327">
        <v>0</v>
      </c>
      <c r="H532" s="327">
        <v>463</v>
      </c>
    </row>
    <row r="533" spans="1:8" s="374" customFormat="1" ht="22.5">
      <c r="A533" s="338">
        <v>316</v>
      </c>
      <c r="B533" s="328" t="s">
        <v>380</v>
      </c>
      <c r="C533" s="328" t="s">
        <v>236</v>
      </c>
      <c r="D533" s="328" t="s">
        <v>146</v>
      </c>
      <c r="E533" s="329" t="s">
        <v>147</v>
      </c>
      <c r="F533" s="330">
        <v>463</v>
      </c>
      <c r="G533" s="330">
        <v>0</v>
      </c>
      <c r="H533" s="330">
        <v>463</v>
      </c>
    </row>
    <row r="534" spans="1:8" s="374" customFormat="1" ht="11.25">
      <c r="A534" s="338">
        <v>316</v>
      </c>
      <c r="B534" s="328" t="s">
        <v>380</v>
      </c>
      <c r="C534" s="328" t="s">
        <v>236</v>
      </c>
      <c r="D534" s="328" t="s">
        <v>148</v>
      </c>
      <c r="E534" s="329" t="s">
        <v>152</v>
      </c>
      <c r="F534" s="330">
        <v>371.5</v>
      </c>
      <c r="G534" s="330">
        <v>0</v>
      </c>
      <c r="H534" s="330">
        <v>371.5</v>
      </c>
    </row>
    <row r="535" spans="1:8" s="374" customFormat="1" ht="11.25">
      <c r="A535" s="338">
        <v>316</v>
      </c>
      <c r="B535" s="328" t="s">
        <v>380</v>
      </c>
      <c r="C535" s="328" t="s">
        <v>236</v>
      </c>
      <c r="D535" s="328" t="s">
        <v>382</v>
      </c>
      <c r="E535" s="329" t="s">
        <v>390</v>
      </c>
      <c r="F535" s="330">
        <v>91.5</v>
      </c>
      <c r="G535" s="330">
        <v>0</v>
      </c>
      <c r="H535" s="330">
        <v>91.5</v>
      </c>
    </row>
    <row r="536" spans="1:8" s="374" customFormat="1" ht="22.5">
      <c r="A536" s="334">
        <v>316</v>
      </c>
      <c r="B536" s="322" t="s">
        <v>380</v>
      </c>
      <c r="C536" s="322" t="s">
        <v>373</v>
      </c>
      <c r="D536" s="322"/>
      <c r="E536" s="323" t="s">
        <v>374</v>
      </c>
      <c r="F536" s="324">
        <v>344</v>
      </c>
      <c r="G536" s="324">
        <v>0</v>
      </c>
      <c r="H536" s="324">
        <v>344</v>
      </c>
    </row>
    <row r="537" spans="1:8" s="374" customFormat="1" ht="11.25">
      <c r="A537" s="336">
        <v>316</v>
      </c>
      <c r="B537" s="325" t="s">
        <v>380</v>
      </c>
      <c r="C537" s="325" t="s">
        <v>375</v>
      </c>
      <c r="D537" s="325"/>
      <c r="E537" s="326" t="s">
        <v>376</v>
      </c>
      <c r="F537" s="327">
        <v>344</v>
      </c>
      <c r="G537" s="327">
        <v>0</v>
      </c>
      <c r="H537" s="327">
        <v>344</v>
      </c>
    </row>
    <row r="538" spans="1:8" s="374" customFormat="1" ht="22.5">
      <c r="A538" s="338">
        <v>316</v>
      </c>
      <c r="B538" s="328" t="s">
        <v>380</v>
      </c>
      <c r="C538" s="328" t="s">
        <v>375</v>
      </c>
      <c r="D538" s="328" t="s">
        <v>146</v>
      </c>
      <c r="E538" s="329" t="s">
        <v>147</v>
      </c>
      <c r="F538" s="330">
        <v>344</v>
      </c>
      <c r="G538" s="330">
        <v>0</v>
      </c>
      <c r="H538" s="330">
        <v>344</v>
      </c>
    </row>
    <row r="539" spans="1:8" s="374" customFormat="1" ht="11.25">
      <c r="A539" s="338">
        <v>316</v>
      </c>
      <c r="B539" s="328" t="s">
        <v>380</v>
      </c>
      <c r="C539" s="328" t="s">
        <v>375</v>
      </c>
      <c r="D539" s="328" t="s">
        <v>148</v>
      </c>
      <c r="E539" s="329" t="s">
        <v>149</v>
      </c>
      <c r="F539" s="330">
        <v>344</v>
      </c>
      <c r="G539" s="330">
        <v>0</v>
      </c>
      <c r="H539" s="330">
        <v>344</v>
      </c>
    </row>
    <row r="540" spans="1:8" s="318" customFormat="1" ht="10.5">
      <c r="A540" s="319" t="s">
        <v>514</v>
      </c>
      <c r="B540" s="319" t="s">
        <v>391</v>
      </c>
      <c r="C540" s="319"/>
      <c r="D540" s="319"/>
      <c r="E540" s="320" t="s">
        <v>392</v>
      </c>
      <c r="F540" s="321">
        <v>21255.9</v>
      </c>
      <c r="G540" s="321">
        <v>0</v>
      </c>
      <c r="H540" s="321">
        <v>21255.9</v>
      </c>
    </row>
    <row r="541" spans="1:8" s="318" customFormat="1" ht="22.5">
      <c r="A541" s="322" t="s">
        <v>514</v>
      </c>
      <c r="B541" s="322" t="s">
        <v>391</v>
      </c>
      <c r="C541" s="322" t="s">
        <v>365</v>
      </c>
      <c r="D541" s="322"/>
      <c r="E541" s="323" t="s">
        <v>366</v>
      </c>
      <c r="F541" s="324">
        <v>13677.8</v>
      </c>
      <c r="G541" s="324">
        <v>0</v>
      </c>
      <c r="H541" s="324">
        <v>13677.8</v>
      </c>
    </row>
    <row r="542" spans="1:8" s="318" customFormat="1" ht="22.5">
      <c r="A542" s="325" t="s">
        <v>514</v>
      </c>
      <c r="B542" s="325" t="s">
        <v>391</v>
      </c>
      <c r="C542" s="325" t="s">
        <v>393</v>
      </c>
      <c r="D542" s="325"/>
      <c r="E542" s="326" t="s">
        <v>394</v>
      </c>
      <c r="F542" s="327">
        <v>13177.8</v>
      </c>
      <c r="G542" s="327">
        <v>0</v>
      </c>
      <c r="H542" s="327">
        <v>13177.8</v>
      </c>
    </row>
    <row r="543" spans="1:8" s="318" customFormat="1" ht="11.25">
      <c r="A543" s="328" t="s">
        <v>514</v>
      </c>
      <c r="B543" s="328" t="s">
        <v>391</v>
      </c>
      <c r="C543" s="328" t="s">
        <v>393</v>
      </c>
      <c r="D543" s="328" t="s">
        <v>395</v>
      </c>
      <c r="E543" s="329" t="s">
        <v>396</v>
      </c>
      <c r="F543" s="330">
        <v>9228.8</v>
      </c>
      <c r="G543" s="330">
        <v>0</v>
      </c>
      <c r="H543" s="330">
        <v>9228.8</v>
      </c>
    </row>
    <row r="544" spans="1:8" s="318" customFormat="1" ht="11.25">
      <c r="A544" s="328" t="s">
        <v>514</v>
      </c>
      <c r="B544" s="328" t="s">
        <v>391</v>
      </c>
      <c r="C544" s="328" t="s">
        <v>393</v>
      </c>
      <c r="D544" s="328" t="s">
        <v>397</v>
      </c>
      <c r="E544" s="329" t="s">
        <v>398</v>
      </c>
      <c r="F544" s="330">
        <v>9228.8</v>
      </c>
      <c r="G544" s="330">
        <v>0</v>
      </c>
      <c r="H544" s="330">
        <v>9228.8</v>
      </c>
    </row>
    <row r="545" spans="1:8" s="318" customFormat="1" ht="22.5">
      <c r="A545" s="328" t="s">
        <v>514</v>
      </c>
      <c r="B545" s="328" t="s">
        <v>391</v>
      </c>
      <c r="C545" s="328" t="s">
        <v>393</v>
      </c>
      <c r="D545" s="328" t="s">
        <v>146</v>
      </c>
      <c r="E545" s="329" t="s">
        <v>147</v>
      </c>
      <c r="F545" s="330">
        <v>3949</v>
      </c>
      <c r="G545" s="330">
        <v>0</v>
      </c>
      <c r="H545" s="330">
        <v>3949</v>
      </c>
    </row>
    <row r="546" spans="1:8" s="318" customFormat="1" ht="11.25">
      <c r="A546" s="328" t="s">
        <v>514</v>
      </c>
      <c r="B546" s="328" t="s">
        <v>391</v>
      </c>
      <c r="C546" s="328" t="s">
        <v>393</v>
      </c>
      <c r="D546" s="328" t="s">
        <v>148</v>
      </c>
      <c r="E546" s="329" t="s">
        <v>149</v>
      </c>
      <c r="F546" s="330">
        <v>3949</v>
      </c>
      <c r="G546" s="330">
        <v>0</v>
      </c>
      <c r="H546" s="330">
        <v>3949</v>
      </c>
    </row>
    <row r="547" spans="1:8" s="318" customFormat="1" ht="11.25">
      <c r="A547" s="325" t="s">
        <v>514</v>
      </c>
      <c r="B547" s="325" t="s">
        <v>391</v>
      </c>
      <c r="C547" s="325" t="s">
        <v>371</v>
      </c>
      <c r="D547" s="325"/>
      <c r="E547" s="326" t="s">
        <v>372</v>
      </c>
      <c r="F547" s="327">
        <v>500</v>
      </c>
      <c r="G547" s="327">
        <v>0</v>
      </c>
      <c r="H547" s="327">
        <v>500</v>
      </c>
    </row>
    <row r="548" spans="1:8" s="318" customFormat="1" ht="22.5">
      <c r="A548" s="328" t="s">
        <v>514</v>
      </c>
      <c r="B548" s="328" t="s">
        <v>391</v>
      </c>
      <c r="C548" s="328" t="s">
        <v>371</v>
      </c>
      <c r="D548" s="328" t="s">
        <v>146</v>
      </c>
      <c r="E548" s="329" t="s">
        <v>147</v>
      </c>
      <c r="F548" s="330">
        <v>500</v>
      </c>
      <c r="G548" s="330">
        <v>0</v>
      </c>
      <c r="H548" s="330">
        <v>500</v>
      </c>
    </row>
    <row r="549" spans="1:8" s="318" customFormat="1" ht="11.25">
      <c r="A549" s="328" t="s">
        <v>514</v>
      </c>
      <c r="B549" s="328" t="s">
        <v>391</v>
      </c>
      <c r="C549" s="328" t="s">
        <v>371</v>
      </c>
      <c r="D549" s="328" t="s">
        <v>148</v>
      </c>
      <c r="E549" s="329" t="s">
        <v>149</v>
      </c>
      <c r="F549" s="330">
        <v>500</v>
      </c>
      <c r="G549" s="330">
        <v>0</v>
      </c>
      <c r="H549" s="330">
        <v>500</v>
      </c>
    </row>
    <row r="550" spans="1:8" s="318" customFormat="1" ht="22.5">
      <c r="A550" s="322" t="s">
        <v>514</v>
      </c>
      <c r="B550" s="375" t="s">
        <v>391</v>
      </c>
      <c r="C550" s="375" t="s">
        <v>399</v>
      </c>
      <c r="D550" s="375"/>
      <c r="E550" s="376" t="s">
        <v>400</v>
      </c>
      <c r="F550" s="324">
        <v>7488.1</v>
      </c>
      <c r="G550" s="324">
        <v>0</v>
      </c>
      <c r="H550" s="324">
        <v>7488.1</v>
      </c>
    </row>
    <row r="551" spans="1:8" s="318" customFormat="1" ht="11.25">
      <c r="A551" s="325" t="s">
        <v>514</v>
      </c>
      <c r="B551" s="377" t="s">
        <v>391</v>
      </c>
      <c r="C551" s="377" t="s">
        <v>401</v>
      </c>
      <c r="D551" s="377"/>
      <c r="E551" s="378" t="s">
        <v>145</v>
      </c>
      <c r="F551" s="327">
        <v>6499.9</v>
      </c>
      <c r="G551" s="327">
        <v>0</v>
      </c>
      <c r="H551" s="327">
        <v>6499.9</v>
      </c>
    </row>
    <row r="552" spans="1:8" s="318" customFormat="1" ht="22.5">
      <c r="A552" s="328" t="s">
        <v>514</v>
      </c>
      <c r="B552" s="379" t="s">
        <v>391</v>
      </c>
      <c r="C552" s="379" t="s">
        <v>401</v>
      </c>
      <c r="D552" s="379" t="s">
        <v>146</v>
      </c>
      <c r="E552" s="380" t="s">
        <v>147</v>
      </c>
      <c r="F552" s="330">
        <v>6499.9</v>
      </c>
      <c r="G552" s="330">
        <v>0</v>
      </c>
      <c r="H552" s="330">
        <v>6499.9</v>
      </c>
    </row>
    <row r="553" spans="1:8" s="318" customFormat="1" ht="11.25">
      <c r="A553" s="328" t="s">
        <v>514</v>
      </c>
      <c r="B553" s="379" t="s">
        <v>391</v>
      </c>
      <c r="C553" s="379" t="s">
        <v>401</v>
      </c>
      <c r="D553" s="379" t="s">
        <v>148</v>
      </c>
      <c r="E553" s="380" t="s">
        <v>152</v>
      </c>
      <c r="F553" s="330">
        <v>6499.9</v>
      </c>
      <c r="G553" s="330">
        <v>0</v>
      </c>
      <c r="H553" s="330">
        <v>6499.9</v>
      </c>
    </row>
    <row r="554" spans="1:8" s="318" customFormat="1" ht="11.25">
      <c r="A554" s="325" t="s">
        <v>514</v>
      </c>
      <c r="B554" s="377" t="s">
        <v>391</v>
      </c>
      <c r="C554" s="377" t="s">
        <v>402</v>
      </c>
      <c r="D554" s="377"/>
      <c r="E554" s="378" t="s">
        <v>151</v>
      </c>
      <c r="F554" s="327">
        <v>198.2</v>
      </c>
      <c r="G554" s="327">
        <v>0</v>
      </c>
      <c r="H554" s="327">
        <v>198.2</v>
      </c>
    </row>
    <row r="555" spans="1:8" s="318" customFormat="1" ht="22.5">
      <c r="A555" s="328" t="s">
        <v>514</v>
      </c>
      <c r="B555" s="379" t="s">
        <v>391</v>
      </c>
      <c r="C555" s="379" t="s">
        <v>402</v>
      </c>
      <c r="D555" s="379" t="s">
        <v>146</v>
      </c>
      <c r="E555" s="380" t="s">
        <v>147</v>
      </c>
      <c r="F555" s="330">
        <v>198.2</v>
      </c>
      <c r="G555" s="330">
        <v>0</v>
      </c>
      <c r="H555" s="330">
        <v>198.2</v>
      </c>
    </row>
    <row r="556" spans="1:8" s="318" customFormat="1" ht="11.25">
      <c r="A556" s="328" t="s">
        <v>514</v>
      </c>
      <c r="B556" s="379" t="s">
        <v>391</v>
      </c>
      <c r="C556" s="379" t="s">
        <v>402</v>
      </c>
      <c r="D556" s="379" t="s">
        <v>148</v>
      </c>
      <c r="E556" s="380" t="s">
        <v>152</v>
      </c>
      <c r="F556" s="330">
        <v>198.2</v>
      </c>
      <c r="G556" s="330">
        <v>0</v>
      </c>
      <c r="H556" s="330">
        <v>198.2</v>
      </c>
    </row>
    <row r="557" spans="1:8" s="318" customFormat="1" ht="11.25">
      <c r="A557" s="325" t="s">
        <v>514</v>
      </c>
      <c r="B557" s="377" t="s">
        <v>391</v>
      </c>
      <c r="C557" s="377" t="s">
        <v>403</v>
      </c>
      <c r="D557" s="377"/>
      <c r="E557" s="378" t="s">
        <v>404</v>
      </c>
      <c r="F557" s="327">
        <v>790</v>
      </c>
      <c r="G557" s="327">
        <v>0</v>
      </c>
      <c r="H557" s="327">
        <v>790</v>
      </c>
    </row>
    <row r="558" spans="1:8" s="318" customFormat="1" ht="22.5">
      <c r="A558" s="328" t="s">
        <v>514</v>
      </c>
      <c r="B558" s="379" t="s">
        <v>391</v>
      </c>
      <c r="C558" s="379" t="s">
        <v>403</v>
      </c>
      <c r="D558" s="379" t="s">
        <v>146</v>
      </c>
      <c r="E558" s="380" t="s">
        <v>147</v>
      </c>
      <c r="F558" s="330">
        <v>790</v>
      </c>
      <c r="G558" s="330">
        <v>0</v>
      </c>
      <c r="H558" s="330">
        <v>790</v>
      </c>
    </row>
    <row r="559" spans="1:8" s="318" customFormat="1" ht="11.25">
      <c r="A559" s="328" t="s">
        <v>514</v>
      </c>
      <c r="B559" s="379" t="s">
        <v>391</v>
      </c>
      <c r="C559" s="379" t="s">
        <v>403</v>
      </c>
      <c r="D559" s="379" t="s">
        <v>148</v>
      </c>
      <c r="E559" s="380" t="s">
        <v>152</v>
      </c>
      <c r="F559" s="330">
        <v>790</v>
      </c>
      <c r="G559" s="330">
        <v>0</v>
      </c>
      <c r="H559" s="330">
        <v>790</v>
      </c>
    </row>
    <row r="560" spans="1:8" s="318" customFormat="1" ht="22.5">
      <c r="A560" s="322" t="s">
        <v>514</v>
      </c>
      <c r="B560" s="375" t="s">
        <v>391</v>
      </c>
      <c r="C560" s="375" t="s">
        <v>405</v>
      </c>
      <c r="D560" s="375"/>
      <c r="E560" s="376" t="s">
        <v>406</v>
      </c>
      <c r="F560" s="324">
        <v>90</v>
      </c>
      <c r="G560" s="324">
        <v>0</v>
      </c>
      <c r="H560" s="324">
        <v>90</v>
      </c>
    </row>
    <row r="561" spans="1:8" s="318" customFormat="1" ht="11.25">
      <c r="A561" s="325" t="s">
        <v>514</v>
      </c>
      <c r="B561" s="377" t="s">
        <v>391</v>
      </c>
      <c r="C561" s="377" t="s">
        <v>375</v>
      </c>
      <c r="D561" s="377"/>
      <c r="E561" s="378" t="s">
        <v>376</v>
      </c>
      <c r="F561" s="327">
        <v>90</v>
      </c>
      <c r="G561" s="327">
        <v>0</v>
      </c>
      <c r="H561" s="327">
        <v>90</v>
      </c>
    </row>
    <row r="562" spans="1:8" s="318" customFormat="1" ht="22.5">
      <c r="A562" s="328" t="s">
        <v>514</v>
      </c>
      <c r="B562" s="379" t="s">
        <v>391</v>
      </c>
      <c r="C562" s="379" t="s">
        <v>375</v>
      </c>
      <c r="D562" s="338">
        <v>600</v>
      </c>
      <c r="E562" s="380" t="s">
        <v>147</v>
      </c>
      <c r="F562" s="330">
        <v>90</v>
      </c>
      <c r="G562" s="330">
        <v>0</v>
      </c>
      <c r="H562" s="330">
        <v>90</v>
      </c>
    </row>
    <row r="563" spans="1:8" s="318" customFormat="1" ht="11.25">
      <c r="A563" s="328" t="s">
        <v>514</v>
      </c>
      <c r="B563" s="379" t="s">
        <v>391</v>
      </c>
      <c r="C563" s="379" t="s">
        <v>375</v>
      </c>
      <c r="D563" s="338">
        <v>610</v>
      </c>
      <c r="E563" s="380" t="s">
        <v>152</v>
      </c>
      <c r="F563" s="330">
        <v>90</v>
      </c>
      <c r="G563" s="330">
        <v>0</v>
      </c>
      <c r="H563" s="330">
        <v>90</v>
      </c>
    </row>
    <row r="564" spans="1:8" s="318" customFormat="1" ht="10.5">
      <c r="A564" s="351">
        <v>316</v>
      </c>
      <c r="B564" s="319" t="s">
        <v>407</v>
      </c>
      <c r="C564" s="351"/>
      <c r="D564" s="351"/>
      <c r="E564" s="381" t="s">
        <v>408</v>
      </c>
      <c r="F564" s="321">
        <v>23212</v>
      </c>
      <c r="G564" s="321">
        <v>0</v>
      </c>
      <c r="H564" s="321">
        <v>23212</v>
      </c>
    </row>
    <row r="565" spans="1:8" s="318" customFormat="1" ht="22.5">
      <c r="A565" s="363">
        <v>316</v>
      </c>
      <c r="B565" s="322" t="s">
        <v>407</v>
      </c>
      <c r="C565" s="322" t="s">
        <v>365</v>
      </c>
      <c r="D565" s="322"/>
      <c r="E565" s="382" t="s">
        <v>366</v>
      </c>
      <c r="F565" s="324">
        <v>22732</v>
      </c>
      <c r="G565" s="324">
        <v>0</v>
      </c>
      <c r="H565" s="324">
        <v>22732</v>
      </c>
    </row>
    <row r="566" spans="1:8" s="318" customFormat="1" ht="11.25">
      <c r="A566" s="364">
        <v>316</v>
      </c>
      <c r="B566" s="325" t="s">
        <v>407</v>
      </c>
      <c r="C566" s="325" t="s">
        <v>369</v>
      </c>
      <c r="D566" s="325"/>
      <c r="E566" s="383" t="s">
        <v>145</v>
      </c>
      <c r="F566" s="327">
        <v>21939</v>
      </c>
      <c r="G566" s="327">
        <v>0</v>
      </c>
      <c r="H566" s="327">
        <v>21939</v>
      </c>
    </row>
    <row r="567" spans="1:8" s="318" customFormat="1" ht="33.75">
      <c r="A567" s="365">
        <v>316</v>
      </c>
      <c r="B567" s="328" t="s">
        <v>407</v>
      </c>
      <c r="C567" s="328" t="s">
        <v>369</v>
      </c>
      <c r="D567" s="328" t="s">
        <v>79</v>
      </c>
      <c r="E567" s="384" t="s">
        <v>409</v>
      </c>
      <c r="F567" s="330">
        <v>4096.2</v>
      </c>
      <c r="G567" s="330">
        <v>0</v>
      </c>
      <c r="H567" s="330">
        <v>4096.2</v>
      </c>
    </row>
    <row r="568" spans="1:8" s="318" customFormat="1" ht="11.25">
      <c r="A568" s="365">
        <v>316</v>
      </c>
      <c r="B568" s="328" t="s">
        <v>407</v>
      </c>
      <c r="C568" s="328" t="s">
        <v>369</v>
      </c>
      <c r="D568" s="328" t="s">
        <v>232</v>
      </c>
      <c r="E568" s="384" t="s">
        <v>233</v>
      </c>
      <c r="F568" s="330">
        <v>4096.2</v>
      </c>
      <c r="G568" s="330">
        <v>0</v>
      </c>
      <c r="H568" s="330">
        <v>4096.2</v>
      </c>
    </row>
    <row r="569" spans="1:8" s="318" customFormat="1" ht="11.25">
      <c r="A569" s="365">
        <v>316</v>
      </c>
      <c r="B569" s="328" t="s">
        <v>407</v>
      </c>
      <c r="C569" s="328" t="s">
        <v>369</v>
      </c>
      <c r="D569" s="328" t="s">
        <v>90</v>
      </c>
      <c r="E569" s="384" t="s">
        <v>91</v>
      </c>
      <c r="F569" s="330">
        <v>914.6</v>
      </c>
      <c r="G569" s="330">
        <v>0</v>
      </c>
      <c r="H569" s="330">
        <v>914.6</v>
      </c>
    </row>
    <row r="570" spans="1:8" s="318" customFormat="1" ht="22.5">
      <c r="A570" s="365">
        <v>316</v>
      </c>
      <c r="B570" s="328" t="s">
        <v>407</v>
      </c>
      <c r="C570" s="328" t="s">
        <v>369</v>
      </c>
      <c r="D570" s="328" t="s">
        <v>92</v>
      </c>
      <c r="E570" s="384" t="s">
        <v>410</v>
      </c>
      <c r="F570" s="330">
        <v>914.6</v>
      </c>
      <c r="G570" s="330">
        <v>0</v>
      </c>
      <c r="H570" s="330">
        <v>914.6</v>
      </c>
    </row>
    <row r="571" spans="1:8" s="318" customFormat="1" ht="22.5">
      <c r="A571" s="365">
        <v>316</v>
      </c>
      <c r="B571" s="328" t="s">
        <v>407</v>
      </c>
      <c r="C571" s="328" t="s">
        <v>369</v>
      </c>
      <c r="D571" s="328" t="s">
        <v>146</v>
      </c>
      <c r="E571" s="384" t="s">
        <v>147</v>
      </c>
      <c r="F571" s="330">
        <v>16923.9</v>
      </c>
      <c r="G571" s="330">
        <v>0</v>
      </c>
      <c r="H571" s="330">
        <v>16923.9</v>
      </c>
    </row>
    <row r="572" spans="1:8" s="318" customFormat="1" ht="11.25">
      <c r="A572" s="365">
        <v>316</v>
      </c>
      <c r="B572" s="328" t="s">
        <v>407</v>
      </c>
      <c r="C572" s="328" t="s">
        <v>369</v>
      </c>
      <c r="D572" s="328" t="s">
        <v>148</v>
      </c>
      <c r="E572" s="384" t="s">
        <v>149</v>
      </c>
      <c r="F572" s="330">
        <v>16923.9</v>
      </c>
      <c r="G572" s="330">
        <v>0</v>
      </c>
      <c r="H572" s="330">
        <v>16923.9</v>
      </c>
    </row>
    <row r="573" spans="1:8" s="318" customFormat="1" ht="11.25">
      <c r="A573" s="365">
        <v>316</v>
      </c>
      <c r="B573" s="328" t="s">
        <v>407</v>
      </c>
      <c r="C573" s="328" t="s">
        <v>369</v>
      </c>
      <c r="D573" s="328" t="s">
        <v>94</v>
      </c>
      <c r="E573" s="329" t="s">
        <v>95</v>
      </c>
      <c r="F573" s="330">
        <v>4.3</v>
      </c>
      <c r="G573" s="330">
        <v>0</v>
      </c>
      <c r="H573" s="330">
        <v>4.3</v>
      </c>
    </row>
    <row r="574" spans="1:8" s="318" customFormat="1" ht="11.25">
      <c r="A574" s="365">
        <v>316</v>
      </c>
      <c r="B574" s="328" t="s">
        <v>407</v>
      </c>
      <c r="C574" s="328" t="s">
        <v>369</v>
      </c>
      <c r="D574" s="328" t="s">
        <v>96</v>
      </c>
      <c r="E574" s="329" t="s">
        <v>97</v>
      </c>
      <c r="F574" s="330">
        <v>4.3</v>
      </c>
      <c r="G574" s="330">
        <v>0</v>
      </c>
      <c r="H574" s="330">
        <v>4.3</v>
      </c>
    </row>
    <row r="575" spans="1:8" s="318" customFormat="1" ht="11.25">
      <c r="A575" s="364">
        <v>316</v>
      </c>
      <c r="B575" s="325" t="s">
        <v>407</v>
      </c>
      <c r="C575" s="325" t="s">
        <v>370</v>
      </c>
      <c r="D575" s="325"/>
      <c r="E575" s="383" t="s">
        <v>151</v>
      </c>
      <c r="F575" s="327">
        <v>23</v>
      </c>
      <c r="G575" s="327">
        <v>0</v>
      </c>
      <c r="H575" s="327">
        <v>23</v>
      </c>
    </row>
    <row r="576" spans="1:8" s="318" customFormat="1" ht="22.5">
      <c r="A576" s="365">
        <v>316</v>
      </c>
      <c r="B576" s="328" t="s">
        <v>407</v>
      </c>
      <c r="C576" s="328" t="s">
        <v>370</v>
      </c>
      <c r="D576" s="328" t="s">
        <v>146</v>
      </c>
      <c r="E576" s="384" t="s">
        <v>147</v>
      </c>
      <c r="F576" s="330">
        <v>6.5</v>
      </c>
      <c r="G576" s="330">
        <v>0</v>
      </c>
      <c r="H576" s="330">
        <v>6.5</v>
      </c>
    </row>
    <row r="577" spans="1:8" s="318" customFormat="1" ht="11.25">
      <c r="A577" s="365">
        <v>316</v>
      </c>
      <c r="B577" s="328" t="s">
        <v>407</v>
      </c>
      <c r="C577" s="328" t="s">
        <v>370</v>
      </c>
      <c r="D577" s="328" t="s">
        <v>148</v>
      </c>
      <c r="E577" s="384" t="s">
        <v>149</v>
      </c>
      <c r="F577" s="330">
        <v>6.5</v>
      </c>
      <c r="G577" s="330">
        <v>0</v>
      </c>
      <c r="H577" s="330">
        <v>6.5</v>
      </c>
    </row>
    <row r="578" spans="1:8" s="318" customFormat="1" ht="11.25">
      <c r="A578" s="365">
        <v>316</v>
      </c>
      <c r="B578" s="328" t="s">
        <v>407</v>
      </c>
      <c r="C578" s="328" t="s">
        <v>370</v>
      </c>
      <c r="D578" s="328" t="s">
        <v>94</v>
      </c>
      <c r="E578" s="384" t="s">
        <v>95</v>
      </c>
      <c r="F578" s="330">
        <v>16.5</v>
      </c>
      <c r="G578" s="330">
        <v>0</v>
      </c>
      <c r="H578" s="330">
        <v>16.5</v>
      </c>
    </row>
    <row r="579" spans="1:8" s="318" customFormat="1" ht="11.25">
      <c r="A579" s="365">
        <v>316</v>
      </c>
      <c r="B579" s="328" t="s">
        <v>407</v>
      </c>
      <c r="C579" s="328" t="s">
        <v>370</v>
      </c>
      <c r="D579" s="328" t="s">
        <v>98</v>
      </c>
      <c r="E579" s="384" t="s">
        <v>99</v>
      </c>
      <c r="F579" s="330">
        <v>16.5</v>
      </c>
      <c r="G579" s="330">
        <v>0</v>
      </c>
      <c r="H579" s="330">
        <v>16.5</v>
      </c>
    </row>
    <row r="580" spans="1:8" s="318" customFormat="1" ht="11.25">
      <c r="A580" s="364">
        <v>316</v>
      </c>
      <c r="B580" s="325" t="s">
        <v>407</v>
      </c>
      <c r="C580" s="325" t="s">
        <v>371</v>
      </c>
      <c r="D580" s="325"/>
      <c r="E580" s="383" t="s">
        <v>372</v>
      </c>
      <c r="F580" s="327">
        <v>770</v>
      </c>
      <c r="G580" s="327">
        <v>0</v>
      </c>
      <c r="H580" s="327">
        <v>770</v>
      </c>
    </row>
    <row r="581" spans="1:8" s="318" customFormat="1" ht="22.5">
      <c r="A581" s="365">
        <v>316</v>
      </c>
      <c r="B581" s="328" t="s">
        <v>407</v>
      </c>
      <c r="C581" s="328" t="s">
        <v>371</v>
      </c>
      <c r="D581" s="328" t="s">
        <v>146</v>
      </c>
      <c r="E581" s="384" t="s">
        <v>147</v>
      </c>
      <c r="F581" s="330">
        <v>27</v>
      </c>
      <c r="G581" s="330">
        <v>0</v>
      </c>
      <c r="H581" s="330">
        <v>27</v>
      </c>
    </row>
    <row r="582" spans="1:8" s="318" customFormat="1" ht="11.25">
      <c r="A582" s="365">
        <v>316</v>
      </c>
      <c r="B582" s="328" t="s">
        <v>407</v>
      </c>
      <c r="C582" s="328" t="s">
        <v>371</v>
      </c>
      <c r="D582" s="328" t="s">
        <v>148</v>
      </c>
      <c r="E582" s="384" t="s">
        <v>149</v>
      </c>
      <c r="F582" s="330">
        <v>27</v>
      </c>
      <c r="G582" s="330">
        <v>0</v>
      </c>
      <c r="H582" s="330">
        <v>27</v>
      </c>
    </row>
    <row r="583" spans="1:8" s="318" customFormat="1" ht="11.25">
      <c r="A583" s="365">
        <v>316</v>
      </c>
      <c r="B583" s="328" t="s">
        <v>407</v>
      </c>
      <c r="C583" s="328" t="s">
        <v>371</v>
      </c>
      <c r="D583" s="328" t="s">
        <v>94</v>
      </c>
      <c r="E583" s="384" t="s">
        <v>95</v>
      </c>
      <c r="F583" s="330">
        <v>743</v>
      </c>
      <c r="G583" s="330">
        <v>0</v>
      </c>
      <c r="H583" s="330">
        <v>743</v>
      </c>
    </row>
    <row r="584" spans="1:8" s="318" customFormat="1" ht="11.25">
      <c r="A584" s="365">
        <v>316</v>
      </c>
      <c r="B584" s="328" t="s">
        <v>407</v>
      </c>
      <c r="C584" s="328" t="s">
        <v>371</v>
      </c>
      <c r="D584" s="328" t="s">
        <v>98</v>
      </c>
      <c r="E584" s="384" t="s">
        <v>99</v>
      </c>
      <c r="F584" s="330">
        <v>743</v>
      </c>
      <c r="G584" s="330">
        <v>0</v>
      </c>
      <c r="H584" s="330">
        <v>743</v>
      </c>
    </row>
    <row r="585" spans="1:8" s="318" customFormat="1" ht="22.5">
      <c r="A585" s="363">
        <v>316</v>
      </c>
      <c r="B585" s="322" t="s">
        <v>407</v>
      </c>
      <c r="C585" s="322" t="s">
        <v>373</v>
      </c>
      <c r="D585" s="322"/>
      <c r="E585" s="382" t="s">
        <v>374</v>
      </c>
      <c r="F585" s="324">
        <v>480</v>
      </c>
      <c r="G585" s="324">
        <v>0</v>
      </c>
      <c r="H585" s="324">
        <v>480</v>
      </c>
    </row>
    <row r="586" spans="1:8" s="318" customFormat="1" ht="11.25">
      <c r="A586" s="364">
        <v>316</v>
      </c>
      <c r="B586" s="325" t="s">
        <v>407</v>
      </c>
      <c r="C586" s="325" t="s">
        <v>375</v>
      </c>
      <c r="D586" s="325"/>
      <c r="E586" s="383" t="s">
        <v>376</v>
      </c>
      <c r="F586" s="327">
        <v>480</v>
      </c>
      <c r="G586" s="327">
        <v>0</v>
      </c>
      <c r="H586" s="327">
        <v>480</v>
      </c>
    </row>
    <row r="587" spans="1:8" s="318" customFormat="1" ht="22.5">
      <c r="A587" s="365">
        <v>316</v>
      </c>
      <c r="B587" s="328" t="s">
        <v>407</v>
      </c>
      <c r="C587" s="328" t="s">
        <v>375</v>
      </c>
      <c r="D587" s="328" t="s">
        <v>146</v>
      </c>
      <c r="E587" s="384" t="s">
        <v>147</v>
      </c>
      <c r="F587" s="330">
        <v>480</v>
      </c>
      <c r="G587" s="330">
        <v>0</v>
      </c>
      <c r="H587" s="330">
        <v>480</v>
      </c>
    </row>
    <row r="588" spans="1:8" s="318" customFormat="1" ht="11.25">
      <c r="A588" s="365">
        <v>316</v>
      </c>
      <c r="B588" s="328" t="s">
        <v>407</v>
      </c>
      <c r="C588" s="328" t="s">
        <v>375</v>
      </c>
      <c r="D588" s="328" t="s">
        <v>148</v>
      </c>
      <c r="E588" s="384" t="s">
        <v>149</v>
      </c>
      <c r="F588" s="330">
        <v>480</v>
      </c>
      <c r="G588" s="330">
        <v>0</v>
      </c>
      <c r="H588" s="330">
        <v>480</v>
      </c>
    </row>
    <row r="589" spans="1:8" s="345" customFormat="1" ht="10.5">
      <c r="A589" s="350">
        <v>316</v>
      </c>
      <c r="B589" s="385" t="s">
        <v>411</v>
      </c>
      <c r="C589" s="385"/>
      <c r="D589" s="385"/>
      <c r="E589" s="386" t="s">
        <v>412</v>
      </c>
      <c r="F589" s="317">
        <v>99510.4</v>
      </c>
      <c r="G589" s="317">
        <v>0</v>
      </c>
      <c r="H589" s="317">
        <v>99510.4</v>
      </c>
    </row>
    <row r="590" spans="1:8" s="345" customFormat="1" ht="10.5">
      <c r="A590" s="331">
        <v>316</v>
      </c>
      <c r="B590" s="387" t="s">
        <v>413</v>
      </c>
      <c r="C590" s="387"/>
      <c r="D590" s="387"/>
      <c r="E590" s="388" t="s">
        <v>414</v>
      </c>
      <c r="F590" s="321">
        <v>99510.4</v>
      </c>
      <c r="G590" s="321">
        <v>0</v>
      </c>
      <c r="H590" s="321">
        <v>99510.4</v>
      </c>
    </row>
    <row r="591" spans="1:8" s="318" customFormat="1" ht="22.5">
      <c r="A591" s="334">
        <v>316</v>
      </c>
      <c r="B591" s="375" t="s">
        <v>413</v>
      </c>
      <c r="C591" s="375" t="s">
        <v>142</v>
      </c>
      <c r="D591" s="375"/>
      <c r="E591" s="376" t="s">
        <v>143</v>
      </c>
      <c r="F591" s="324">
        <v>98450.6</v>
      </c>
      <c r="G591" s="324">
        <v>0</v>
      </c>
      <c r="H591" s="324">
        <v>98450.6</v>
      </c>
    </row>
    <row r="592" spans="1:8" s="318" customFormat="1" ht="11.25">
      <c r="A592" s="336">
        <v>316</v>
      </c>
      <c r="B592" s="377" t="s">
        <v>413</v>
      </c>
      <c r="C592" s="377" t="s">
        <v>144</v>
      </c>
      <c r="D592" s="377"/>
      <c r="E592" s="378" t="s">
        <v>145</v>
      </c>
      <c r="F592" s="327">
        <v>93930.3</v>
      </c>
      <c r="G592" s="327">
        <v>0</v>
      </c>
      <c r="H592" s="327">
        <v>93930.3</v>
      </c>
    </row>
    <row r="593" spans="1:8" s="318" customFormat="1" ht="22.5">
      <c r="A593" s="338">
        <v>316</v>
      </c>
      <c r="B593" s="379" t="s">
        <v>413</v>
      </c>
      <c r="C593" s="379" t="s">
        <v>144</v>
      </c>
      <c r="D593" s="379" t="s">
        <v>146</v>
      </c>
      <c r="E593" s="380" t="s">
        <v>147</v>
      </c>
      <c r="F593" s="330">
        <v>93930.3</v>
      </c>
      <c r="G593" s="330">
        <v>0</v>
      </c>
      <c r="H593" s="330">
        <v>93930.3</v>
      </c>
    </row>
    <row r="594" spans="1:8" s="318" customFormat="1" ht="11.25">
      <c r="A594" s="338">
        <v>316</v>
      </c>
      <c r="B594" s="379" t="s">
        <v>413</v>
      </c>
      <c r="C594" s="379" t="s">
        <v>144</v>
      </c>
      <c r="D594" s="379" t="s">
        <v>148</v>
      </c>
      <c r="E594" s="380" t="s">
        <v>152</v>
      </c>
      <c r="F594" s="330">
        <v>93930.3</v>
      </c>
      <c r="G594" s="330">
        <v>0</v>
      </c>
      <c r="H594" s="330">
        <v>93930.3</v>
      </c>
    </row>
    <row r="595" spans="1:8" s="318" customFormat="1" ht="11.25">
      <c r="A595" s="336">
        <v>316</v>
      </c>
      <c r="B595" s="377" t="s">
        <v>413</v>
      </c>
      <c r="C595" s="377" t="s">
        <v>150</v>
      </c>
      <c r="D595" s="377"/>
      <c r="E595" s="378" t="s">
        <v>151</v>
      </c>
      <c r="F595" s="327">
        <v>3296.4</v>
      </c>
      <c r="G595" s="327">
        <v>0</v>
      </c>
      <c r="H595" s="327">
        <v>3296.4</v>
      </c>
    </row>
    <row r="596" spans="1:9" s="318" customFormat="1" ht="22.5">
      <c r="A596" s="338">
        <v>316</v>
      </c>
      <c r="B596" s="379" t="s">
        <v>413</v>
      </c>
      <c r="C596" s="379" t="s">
        <v>150</v>
      </c>
      <c r="D596" s="379" t="s">
        <v>146</v>
      </c>
      <c r="E596" s="380" t="s">
        <v>147</v>
      </c>
      <c r="F596" s="330">
        <v>3296.4</v>
      </c>
      <c r="G596" s="330">
        <v>0</v>
      </c>
      <c r="H596" s="330">
        <v>3296.4</v>
      </c>
      <c r="I596" s="389"/>
    </row>
    <row r="597" spans="1:9" s="318" customFormat="1" ht="11.25">
      <c r="A597" s="338">
        <v>316</v>
      </c>
      <c r="B597" s="379" t="s">
        <v>415</v>
      </c>
      <c r="C597" s="379" t="s">
        <v>150</v>
      </c>
      <c r="D597" s="379" t="s">
        <v>148</v>
      </c>
      <c r="E597" s="380" t="s">
        <v>152</v>
      </c>
      <c r="F597" s="330">
        <v>3296.4</v>
      </c>
      <c r="G597" s="330">
        <v>0</v>
      </c>
      <c r="H597" s="330">
        <v>3296.4</v>
      </c>
      <c r="I597" s="389"/>
    </row>
    <row r="598" spans="1:8" s="318" customFormat="1" ht="11.25">
      <c r="A598" s="336">
        <v>316</v>
      </c>
      <c r="B598" s="377" t="s">
        <v>413</v>
      </c>
      <c r="C598" s="377" t="s">
        <v>416</v>
      </c>
      <c r="D598" s="377"/>
      <c r="E598" s="378" t="s">
        <v>417</v>
      </c>
      <c r="F598" s="327">
        <v>1223.9</v>
      </c>
      <c r="G598" s="327">
        <v>0</v>
      </c>
      <c r="H598" s="327">
        <v>1223.9</v>
      </c>
    </row>
    <row r="599" spans="1:8" s="318" customFormat="1" ht="22.5">
      <c r="A599" s="338">
        <v>316</v>
      </c>
      <c r="B599" s="379" t="s">
        <v>413</v>
      </c>
      <c r="C599" s="379" t="s">
        <v>416</v>
      </c>
      <c r="D599" s="379" t="s">
        <v>146</v>
      </c>
      <c r="E599" s="380" t="s">
        <v>147</v>
      </c>
      <c r="F599" s="330">
        <v>1223.9</v>
      </c>
      <c r="G599" s="330">
        <v>0</v>
      </c>
      <c r="H599" s="330">
        <v>1223.9</v>
      </c>
    </row>
    <row r="600" spans="1:8" s="318" customFormat="1" ht="11.25">
      <c r="A600" s="338">
        <v>316</v>
      </c>
      <c r="B600" s="379" t="s">
        <v>413</v>
      </c>
      <c r="C600" s="379" t="s">
        <v>418</v>
      </c>
      <c r="D600" s="379" t="s">
        <v>148</v>
      </c>
      <c r="E600" s="380" t="s">
        <v>152</v>
      </c>
      <c r="F600" s="330">
        <v>1223.9</v>
      </c>
      <c r="G600" s="330">
        <v>0</v>
      </c>
      <c r="H600" s="330">
        <v>1223.9</v>
      </c>
    </row>
    <row r="601" spans="1:8" s="318" customFormat="1" ht="33.75">
      <c r="A601" s="334">
        <v>316</v>
      </c>
      <c r="B601" s="375" t="s">
        <v>413</v>
      </c>
      <c r="C601" s="375" t="s">
        <v>228</v>
      </c>
      <c r="D601" s="375"/>
      <c r="E601" s="376" t="s">
        <v>229</v>
      </c>
      <c r="F601" s="324">
        <v>888.8</v>
      </c>
      <c r="G601" s="324">
        <v>0</v>
      </c>
      <c r="H601" s="324">
        <v>888.8</v>
      </c>
    </row>
    <row r="602" spans="1:8" s="318" customFormat="1" ht="11.25">
      <c r="A602" s="336">
        <v>316</v>
      </c>
      <c r="B602" s="377" t="s">
        <v>413</v>
      </c>
      <c r="C602" s="377" t="s">
        <v>236</v>
      </c>
      <c r="D602" s="377"/>
      <c r="E602" s="378" t="s">
        <v>237</v>
      </c>
      <c r="F602" s="327">
        <v>888.8</v>
      </c>
      <c r="G602" s="327">
        <v>0</v>
      </c>
      <c r="H602" s="327">
        <v>888.8</v>
      </c>
    </row>
    <row r="603" spans="1:8" s="318" customFormat="1" ht="22.5">
      <c r="A603" s="338">
        <v>316</v>
      </c>
      <c r="B603" s="379" t="s">
        <v>413</v>
      </c>
      <c r="C603" s="379" t="s">
        <v>236</v>
      </c>
      <c r="D603" s="379" t="s">
        <v>146</v>
      </c>
      <c r="E603" s="380" t="s">
        <v>147</v>
      </c>
      <c r="F603" s="330">
        <v>888.8</v>
      </c>
      <c r="G603" s="330">
        <v>0</v>
      </c>
      <c r="H603" s="330">
        <v>888.8</v>
      </c>
    </row>
    <row r="604" spans="1:8" s="318" customFormat="1" ht="11.25">
      <c r="A604" s="338">
        <v>316</v>
      </c>
      <c r="B604" s="379" t="s">
        <v>413</v>
      </c>
      <c r="C604" s="379" t="s">
        <v>236</v>
      </c>
      <c r="D604" s="379" t="s">
        <v>148</v>
      </c>
      <c r="E604" s="380" t="s">
        <v>152</v>
      </c>
      <c r="F604" s="330">
        <v>888.8</v>
      </c>
      <c r="G604" s="330">
        <v>0</v>
      </c>
      <c r="H604" s="330">
        <v>888.8</v>
      </c>
    </row>
    <row r="605" spans="1:8" s="318" customFormat="1" ht="20.25" customHeight="1">
      <c r="A605" s="334">
        <v>316</v>
      </c>
      <c r="B605" s="375" t="s">
        <v>413</v>
      </c>
      <c r="C605" s="375" t="s">
        <v>373</v>
      </c>
      <c r="D605" s="375"/>
      <c r="E605" s="335" t="s">
        <v>374</v>
      </c>
      <c r="F605" s="324">
        <v>171</v>
      </c>
      <c r="G605" s="324">
        <v>0</v>
      </c>
      <c r="H605" s="324">
        <v>171</v>
      </c>
    </row>
    <row r="606" spans="1:8" s="318" customFormat="1" ht="11.25">
      <c r="A606" s="336">
        <v>316</v>
      </c>
      <c r="B606" s="377" t="s">
        <v>413</v>
      </c>
      <c r="C606" s="377" t="s">
        <v>375</v>
      </c>
      <c r="D606" s="377"/>
      <c r="E606" s="378" t="s">
        <v>376</v>
      </c>
      <c r="F606" s="327">
        <v>171</v>
      </c>
      <c r="G606" s="327">
        <v>0</v>
      </c>
      <c r="H606" s="327">
        <v>171</v>
      </c>
    </row>
    <row r="607" spans="1:8" s="318" customFormat="1" ht="22.5">
      <c r="A607" s="338">
        <v>316</v>
      </c>
      <c r="B607" s="379" t="s">
        <v>413</v>
      </c>
      <c r="C607" s="379" t="s">
        <v>375</v>
      </c>
      <c r="D607" s="379" t="s">
        <v>146</v>
      </c>
      <c r="E607" s="380" t="s">
        <v>147</v>
      </c>
      <c r="F607" s="330">
        <v>171</v>
      </c>
      <c r="G607" s="330">
        <v>0</v>
      </c>
      <c r="H607" s="330">
        <v>171</v>
      </c>
    </row>
    <row r="608" spans="1:8" s="318" customFormat="1" ht="11.25">
      <c r="A608" s="338">
        <v>316</v>
      </c>
      <c r="B608" s="379" t="s">
        <v>413</v>
      </c>
      <c r="C608" s="379" t="s">
        <v>375</v>
      </c>
      <c r="D608" s="379" t="s">
        <v>148</v>
      </c>
      <c r="E608" s="380" t="s">
        <v>152</v>
      </c>
      <c r="F608" s="330">
        <v>171</v>
      </c>
      <c r="G608" s="330">
        <v>0</v>
      </c>
      <c r="H608" s="330">
        <v>171</v>
      </c>
    </row>
    <row r="609" spans="1:8" s="318" customFormat="1" ht="10.5">
      <c r="A609" s="315">
        <v>316</v>
      </c>
      <c r="B609" s="314" t="s">
        <v>419</v>
      </c>
      <c r="C609" s="315"/>
      <c r="D609" s="315"/>
      <c r="E609" s="316" t="s">
        <v>420</v>
      </c>
      <c r="F609" s="317">
        <v>38321.8</v>
      </c>
      <c r="G609" s="317">
        <v>0</v>
      </c>
      <c r="H609" s="317">
        <v>38321.8</v>
      </c>
    </row>
    <row r="610" spans="1:8" s="318" customFormat="1" ht="10.5">
      <c r="A610" s="331">
        <v>316</v>
      </c>
      <c r="B610" s="319" t="s">
        <v>428</v>
      </c>
      <c r="C610" s="331"/>
      <c r="D610" s="331"/>
      <c r="E610" s="320" t="s">
        <v>429</v>
      </c>
      <c r="F610" s="321">
        <v>5587.9</v>
      </c>
      <c r="G610" s="321">
        <v>0</v>
      </c>
      <c r="H610" s="321">
        <v>5587.9</v>
      </c>
    </row>
    <row r="611" spans="1:8" s="318" customFormat="1" ht="22.5">
      <c r="A611" s="334">
        <v>316</v>
      </c>
      <c r="B611" s="322" t="s">
        <v>428</v>
      </c>
      <c r="C611" s="322" t="s">
        <v>365</v>
      </c>
      <c r="D611" s="322"/>
      <c r="E611" s="323" t="s">
        <v>366</v>
      </c>
      <c r="F611" s="324">
        <v>3540.6</v>
      </c>
      <c r="G611" s="324">
        <v>0</v>
      </c>
      <c r="H611" s="324">
        <v>3540.6</v>
      </c>
    </row>
    <row r="612" spans="1:8" s="318" customFormat="1" ht="11.25">
      <c r="A612" s="336">
        <v>316</v>
      </c>
      <c r="B612" s="325" t="s">
        <v>428</v>
      </c>
      <c r="C612" s="325" t="s">
        <v>430</v>
      </c>
      <c r="D612" s="325"/>
      <c r="E612" s="326" t="s">
        <v>431</v>
      </c>
      <c r="F612" s="327">
        <v>3540.6</v>
      </c>
      <c r="G612" s="327">
        <v>0</v>
      </c>
      <c r="H612" s="327">
        <v>3540.6</v>
      </c>
    </row>
    <row r="613" spans="1:8" s="318" customFormat="1" ht="11.25">
      <c r="A613" s="338">
        <v>316</v>
      </c>
      <c r="B613" s="328" t="s">
        <v>428</v>
      </c>
      <c r="C613" s="328" t="s">
        <v>430</v>
      </c>
      <c r="D613" s="328" t="s">
        <v>395</v>
      </c>
      <c r="E613" s="329" t="s">
        <v>432</v>
      </c>
      <c r="F613" s="330">
        <v>263.3</v>
      </c>
      <c r="G613" s="330">
        <v>0</v>
      </c>
      <c r="H613" s="330">
        <v>263.3</v>
      </c>
    </row>
    <row r="614" spans="1:8" s="318" customFormat="1" ht="22.5">
      <c r="A614" s="338">
        <v>316</v>
      </c>
      <c r="B614" s="328" t="s">
        <v>428</v>
      </c>
      <c r="C614" s="328" t="s">
        <v>430</v>
      </c>
      <c r="D614" s="328" t="s">
        <v>426</v>
      </c>
      <c r="E614" s="329" t="s">
        <v>427</v>
      </c>
      <c r="F614" s="330">
        <v>263.3</v>
      </c>
      <c r="G614" s="330">
        <v>0</v>
      </c>
      <c r="H614" s="330">
        <v>263.3</v>
      </c>
    </row>
    <row r="615" spans="1:8" s="318" customFormat="1" ht="22.5">
      <c r="A615" s="338">
        <v>316</v>
      </c>
      <c r="B615" s="328" t="s">
        <v>428</v>
      </c>
      <c r="C615" s="328" t="s">
        <v>430</v>
      </c>
      <c r="D615" s="328" t="s">
        <v>146</v>
      </c>
      <c r="E615" s="329" t="s">
        <v>147</v>
      </c>
      <c r="F615" s="330">
        <v>3277.3</v>
      </c>
      <c r="G615" s="330">
        <v>0</v>
      </c>
      <c r="H615" s="330">
        <v>3277.3</v>
      </c>
    </row>
    <row r="616" spans="1:8" s="318" customFormat="1" ht="11.25">
      <c r="A616" s="338">
        <v>316</v>
      </c>
      <c r="B616" s="328" t="s">
        <v>428</v>
      </c>
      <c r="C616" s="328" t="s">
        <v>430</v>
      </c>
      <c r="D616" s="328" t="s">
        <v>148</v>
      </c>
      <c r="E616" s="329" t="s">
        <v>152</v>
      </c>
      <c r="F616" s="330">
        <v>3277.3</v>
      </c>
      <c r="G616" s="330">
        <v>0</v>
      </c>
      <c r="H616" s="330">
        <v>3277.3</v>
      </c>
    </row>
    <row r="617" spans="1:8" s="318" customFormat="1" ht="22.5">
      <c r="A617" s="322">
        <v>316</v>
      </c>
      <c r="B617" s="322" t="s">
        <v>428</v>
      </c>
      <c r="C617" s="322" t="s">
        <v>142</v>
      </c>
      <c r="D617" s="322"/>
      <c r="E617" s="335" t="s">
        <v>143</v>
      </c>
      <c r="F617" s="324">
        <v>243</v>
      </c>
      <c r="G617" s="324">
        <v>0</v>
      </c>
      <c r="H617" s="324">
        <v>243</v>
      </c>
    </row>
    <row r="618" spans="1:8" s="318" customFormat="1" ht="45">
      <c r="A618" s="325">
        <v>316</v>
      </c>
      <c r="B618" s="325" t="s">
        <v>428</v>
      </c>
      <c r="C618" s="325" t="s">
        <v>433</v>
      </c>
      <c r="D618" s="325"/>
      <c r="E618" s="337" t="s">
        <v>434</v>
      </c>
      <c r="F618" s="327">
        <v>13.5</v>
      </c>
      <c r="G618" s="327">
        <v>0</v>
      </c>
      <c r="H618" s="327">
        <v>13.5</v>
      </c>
    </row>
    <row r="619" spans="1:8" s="318" customFormat="1" ht="22.5">
      <c r="A619" s="328">
        <v>316</v>
      </c>
      <c r="B619" s="328" t="s">
        <v>428</v>
      </c>
      <c r="C619" s="328" t="s">
        <v>433</v>
      </c>
      <c r="D619" s="328" t="s">
        <v>146</v>
      </c>
      <c r="E619" s="339" t="s">
        <v>147</v>
      </c>
      <c r="F619" s="330">
        <v>13.5</v>
      </c>
      <c r="G619" s="330">
        <v>0</v>
      </c>
      <c r="H619" s="330">
        <v>13.5</v>
      </c>
    </row>
    <row r="620" spans="1:8" s="318" customFormat="1" ht="11.25">
      <c r="A620" s="328">
        <v>316</v>
      </c>
      <c r="B620" s="328" t="s">
        <v>428</v>
      </c>
      <c r="C620" s="328" t="s">
        <v>433</v>
      </c>
      <c r="D620" s="328" t="s">
        <v>148</v>
      </c>
      <c r="E620" s="339" t="s">
        <v>152</v>
      </c>
      <c r="F620" s="330">
        <v>13.5</v>
      </c>
      <c r="G620" s="330">
        <v>0</v>
      </c>
      <c r="H620" s="330">
        <v>13.5</v>
      </c>
    </row>
    <row r="621" spans="1:8" s="318" customFormat="1" ht="11.25">
      <c r="A621" s="325">
        <v>316</v>
      </c>
      <c r="B621" s="325" t="s">
        <v>428</v>
      </c>
      <c r="C621" s="325" t="s">
        <v>435</v>
      </c>
      <c r="D621" s="325"/>
      <c r="E621" s="337" t="s">
        <v>431</v>
      </c>
      <c r="F621" s="327">
        <v>229.5</v>
      </c>
      <c r="G621" s="327">
        <v>0</v>
      </c>
      <c r="H621" s="327">
        <v>229.5</v>
      </c>
    </row>
    <row r="622" spans="1:8" s="318" customFormat="1" ht="22.5">
      <c r="A622" s="328">
        <v>316</v>
      </c>
      <c r="B622" s="328" t="s">
        <v>428</v>
      </c>
      <c r="C622" s="328" t="s">
        <v>435</v>
      </c>
      <c r="D622" s="328" t="s">
        <v>146</v>
      </c>
      <c r="E622" s="339" t="s">
        <v>147</v>
      </c>
      <c r="F622" s="330">
        <v>229.5</v>
      </c>
      <c r="G622" s="330">
        <v>0</v>
      </c>
      <c r="H622" s="330">
        <v>229.5</v>
      </c>
    </row>
    <row r="623" spans="1:8" s="318" customFormat="1" ht="11.25">
      <c r="A623" s="328">
        <v>316</v>
      </c>
      <c r="B623" s="328" t="s">
        <v>428</v>
      </c>
      <c r="C623" s="328" t="s">
        <v>435</v>
      </c>
      <c r="D623" s="328" t="s">
        <v>148</v>
      </c>
      <c r="E623" s="339" t="s">
        <v>152</v>
      </c>
      <c r="F623" s="330">
        <v>229.5</v>
      </c>
      <c r="G623" s="330">
        <v>0</v>
      </c>
      <c r="H623" s="330">
        <v>229.5</v>
      </c>
    </row>
    <row r="624" spans="1:8" s="308" customFormat="1" ht="33.75">
      <c r="A624" s="322" t="s">
        <v>514</v>
      </c>
      <c r="B624" s="322" t="s">
        <v>428</v>
      </c>
      <c r="C624" s="322" t="s">
        <v>153</v>
      </c>
      <c r="D624" s="322"/>
      <c r="E624" s="335" t="s">
        <v>154</v>
      </c>
      <c r="F624" s="324">
        <v>904.3</v>
      </c>
      <c r="G624" s="324">
        <v>0</v>
      </c>
      <c r="H624" s="324">
        <v>904.3</v>
      </c>
    </row>
    <row r="625" spans="1:8" s="308" customFormat="1" ht="11.25">
      <c r="A625" s="325" t="s">
        <v>514</v>
      </c>
      <c r="B625" s="325" t="s">
        <v>428</v>
      </c>
      <c r="C625" s="325" t="s">
        <v>436</v>
      </c>
      <c r="D625" s="325"/>
      <c r="E625" s="337" t="s">
        <v>437</v>
      </c>
      <c r="F625" s="327">
        <v>904.3</v>
      </c>
      <c r="G625" s="327">
        <v>0</v>
      </c>
      <c r="H625" s="327">
        <v>904.3</v>
      </c>
    </row>
    <row r="626" spans="1:8" s="308" customFormat="1" ht="11.25">
      <c r="A626" s="328" t="s">
        <v>514</v>
      </c>
      <c r="B626" s="328" t="s">
        <v>428</v>
      </c>
      <c r="C626" s="328" t="s">
        <v>436</v>
      </c>
      <c r="D626" s="328" t="s">
        <v>395</v>
      </c>
      <c r="E626" s="339" t="s">
        <v>396</v>
      </c>
      <c r="F626" s="330">
        <v>904.3</v>
      </c>
      <c r="G626" s="330">
        <v>0</v>
      </c>
      <c r="H626" s="330">
        <v>904.3</v>
      </c>
    </row>
    <row r="627" spans="1:8" s="308" customFormat="1" ht="22.5">
      <c r="A627" s="328" t="s">
        <v>514</v>
      </c>
      <c r="B627" s="328" t="s">
        <v>428</v>
      </c>
      <c r="C627" s="328" t="s">
        <v>436</v>
      </c>
      <c r="D627" s="328" t="s">
        <v>426</v>
      </c>
      <c r="E627" s="339" t="s">
        <v>427</v>
      </c>
      <c r="F627" s="330">
        <v>904.3</v>
      </c>
      <c r="G627" s="330">
        <v>0</v>
      </c>
      <c r="H627" s="330">
        <v>904.3</v>
      </c>
    </row>
    <row r="628" spans="1:8" s="308" customFormat="1" ht="22.5">
      <c r="A628" s="322" t="s">
        <v>514</v>
      </c>
      <c r="B628" s="322" t="s">
        <v>428</v>
      </c>
      <c r="C628" s="322" t="s">
        <v>440</v>
      </c>
      <c r="D628" s="322"/>
      <c r="E628" s="323" t="s">
        <v>441</v>
      </c>
      <c r="F628" s="324">
        <v>900</v>
      </c>
      <c r="G628" s="324">
        <v>0</v>
      </c>
      <c r="H628" s="324">
        <v>900</v>
      </c>
    </row>
    <row r="629" spans="1:8" s="308" customFormat="1" ht="11.25">
      <c r="A629" s="325" t="s">
        <v>514</v>
      </c>
      <c r="B629" s="325" t="s">
        <v>428</v>
      </c>
      <c r="C629" s="325" t="s">
        <v>442</v>
      </c>
      <c r="D629" s="325"/>
      <c r="E629" s="326" t="s">
        <v>443</v>
      </c>
      <c r="F629" s="327">
        <v>900</v>
      </c>
      <c r="G629" s="327">
        <v>0</v>
      </c>
      <c r="H629" s="327">
        <v>900</v>
      </c>
    </row>
    <row r="630" spans="1:8" s="308" customFormat="1" ht="11.25">
      <c r="A630" s="328" t="s">
        <v>514</v>
      </c>
      <c r="B630" s="328" t="s">
        <v>428</v>
      </c>
      <c r="C630" s="328" t="s">
        <v>442</v>
      </c>
      <c r="D630" s="328" t="s">
        <v>395</v>
      </c>
      <c r="E630" s="329" t="s">
        <v>396</v>
      </c>
      <c r="F630" s="330">
        <v>900</v>
      </c>
      <c r="G630" s="330">
        <v>0</v>
      </c>
      <c r="H630" s="330">
        <v>900</v>
      </c>
    </row>
    <row r="631" spans="1:8" s="308" customFormat="1" ht="22.5">
      <c r="A631" s="328" t="s">
        <v>514</v>
      </c>
      <c r="B631" s="328" t="s">
        <v>428</v>
      </c>
      <c r="C631" s="328" t="s">
        <v>442</v>
      </c>
      <c r="D631" s="328" t="s">
        <v>426</v>
      </c>
      <c r="E631" s="329" t="s">
        <v>444</v>
      </c>
      <c r="F631" s="330">
        <v>900</v>
      </c>
      <c r="G631" s="330">
        <v>0</v>
      </c>
      <c r="H631" s="330">
        <v>900</v>
      </c>
    </row>
    <row r="632" spans="1:8" s="308" customFormat="1" ht="10.5">
      <c r="A632" s="319" t="s">
        <v>514</v>
      </c>
      <c r="B632" s="319" t="s">
        <v>447</v>
      </c>
      <c r="C632" s="319"/>
      <c r="D632" s="319"/>
      <c r="E632" s="320" t="s">
        <v>448</v>
      </c>
      <c r="F632" s="321">
        <v>32505.7</v>
      </c>
      <c r="G632" s="321">
        <v>0</v>
      </c>
      <c r="H632" s="321">
        <v>32505.7</v>
      </c>
    </row>
    <row r="633" spans="1:8" s="308" customFormat="1" ht="22.5">
      <c r="A633" s="322" t="s">
        <v>514</v>
      </c>
      <c r="B633" s="322" t="s">
        <v>447</v>
      </c>
      <c r="C633" s="322" t="s">
        <v>365</v>
      </c>
      <c r="D633" s="322"/>
      <c r="E633" s="323" t="s">
        <v>366</v>
      </c>
      <c r="F633" s="324">
        <v>32505.7</v>
      </c>
      <c r="G633" s="324">
        <v>0</v>
      </c>
      <c r="H633" s="324">
        <v>32505.7</v>
      </c>
    </row>
    <row r="634" spans="1:8" s="308" customFormat="1" ht="33.75">
      <c r="A634" s="325" t="s">
        <v>514</v>
      </c>
      <c r="B634" s="325" t="s">
        <v>447</v>
      </c>
      <c r="C634" s="325" t="s">
        <v>449</v>
      </c>
      <c r="D634" s="325"/>
      <c r="E634" s="326" t="s">
        <v>450</v>
      </c>
      <c r="F634" s="327">
        <v>32505.7</v>
      </c>
      <c r="G634" s="327">
        <v>0</v>
      </c>
      <c r="H634" s="327">
        <v>32505.7</v>
      </c>
    </row>
    <row r="635" spans="1:8" s="308" customFormat="1" ht="11.25">
      <c r="A635" s="328" t="s">
        <v>514</v>
      </c>
      <c r="B635" s="328" t="s">
        <v>447</v>
      </c>
      <c r="C635" s="328" t="s">
        <v>449</v>
      </c>
      <c r="D635" s="328" t="s">
        <v>395</v>
      </c>
      <c r="E635" s="329" t="s">
        <v>432</v>
      </c>
      <c r="F635" s="330">
        <v>32505.7</v>
      </c>
      <c r="G635" s="330">
        <v>0</v>
      </c>
      <c r="H635" s="330">
        <v>32505.7</v>
      </c>
    </row>
    <row r="636" spans="1:8" s="308" customFormat="1" ht="14.25" customHeight="1">
      <c r="A636" s="328" t="s">
        <v>514</v>
      </c>
      <c r="B636" s="328" t="s">
        <v>447</v>
      </c>
      <c r="C636" s="328" t="s">
        <v>449</v>
      </c>
      <c r="D636" s="328" t="s">
        <v>426</v>
      </c>
      <c r="E636" s="329" t="s">
        <v>427</v>
      </c>
      <c r="F636" s="330">
        <v>32505.7</v>
      </c>
      <c r="G636" s="330">
        <v>0</v>
      </c>
      <c r="H636" s="330">
        <v>32505.7</v>
      </c>
    </row>
    <row r="637" spans="1:8" s="341" customFormat="1" ht="10.5">
      <c r="A637" s="319" t="s">
        <v>514</v>
      </c>
      <c r="B637" s="319" t="s">
        <v>454</v>
      </c>
      <c r="C637" s="319"/>
      <c r="D637" s="319"/>
      <c r="E637" s="320" t="s">
        <v>455</v>
      </c>
      <c r="F637" s="321">
        <v>228.2</v>
      </c>
      <c r="G637" s="321">
        <v>0</v>
      </c>
      <c r="H637" s="321">
        <v>228.2</v>
      </c>
    </row>
    <row r="638" spans="1:8" s="341" customFormat="1" ht="33.75">
      <c r="A638" s="322" t="s">
        <v>514</v>
      </c>
      <c r="B638" s="322" t="s">
        <v>454</v>
      </c>
      <c r="C638" s="322" t="s">
        <v>153</v>
      </c>
      <c r="D638" s="322"/>
      <c r="E638" s="323" t="s">
        <v>154</v>
      </c>
      <c r="F638" s="324">
        <v>228.2</v>
      </c>
      <c r="G638" s="324">
        <v>0</v>
      </c>
      <c r="H638" s="324">
        <v>228.2</v>
      </c>
    </row>
    <row r="639" spans="1:8" s="341" customFormat="1" ht="22.5">
      <c r="A639" s="325" t="s">
        <v>514</v>
      </c>
      <c r="B639" s="325" t="s">
        <v>454</v>
      </c>
      <c r="C639" s="325" t="s">
        <v>153</v>
      </c>
      <c r="D639" s="325"/>
      <c r="E639" s="326" t="s">
        <v>456</v>
      </c>
      <c r="F639" s="327">
        <v>228.2</v>
      </c>
      <c r="G639" s="327">
        <v>0</v>
      </c>
      <c r="H639" s="327">
        <v>228.2</v>
      </c>
    </row>
    <row r="640" spans="1:8" s="341" customFormat="1" ht="11.25">
      <c r="A640" s="328" t="s">
        <v>514</v>
      </c>
      <c r="B640" s="328" t="s">
        <v>454</v>
      </c>
      <c r="C640" s="328" t="s">
        <v>457</v>
      </c>
      <c r="D640" s="328" t="s">
        <v>395</v>
      </c>
      <c r="E640" s="329" t="s">
        <v>432</v>
      </c>
      <c r="F640" s="330">
        <v>228.2</v>
      </c>
      <c r="G640" s="330">
        <v>0</v>
      </c>
      <c r="H640" s="330">
        <v>228.2</v>
      </c>
    </row>
    <row r="641" spans="1:8" s="341" customFormat="1" ht="11.25">
      <c r="A641" s="328" t="s">
        <v>514</v>
      </c>
      <c r="B641" s="328" t="s">
        <v>454</v>
      </c>
      <c r="C641" s="328" t="s">
        <v>457</v>
      </c>
      <c r="D641" s="328" t="s">
        <v>397</v>
      </c>
      <c r="E641" s="329" t="s">
        <v>398</v>
      </c>
      <c r="F641" s="330">
        <v>228.2</v>
      </c>
      <c r="G641" s="330">
        <v>0</v>
      </c>
      <c r="H641" s="330">
        <v>228.2</v>
      </c>
    </row>
    <row r="642" spans="1:8" s="144" customFormat="1" ht="10.5">
      <c r="A642" s="315">
        <v>316</v>
      </c>
      <c r="B642" s="315" t="s">
        <v>464</v>
      </c>
      <c r="C642" s="315"/>
      <c r="D642" s="315"/>
      <c r="E642" s="316" t="s">
        <v>465</v>
      </c>
      <c r="F642" s="317">
        <v>12573</v>
      </c>
      <c r="G642" s="317">
        <v>0</v>
      </c>
      <c r="H642" s="317">
        <v>12573</v>
      </c>
    </row>
    <row r="643" spans="1:8" s="390" customFormat="1" ht="10.5">
      <c r="A643" s="331">
        <v>316</v>
      </c>
      <c r="B643" s="319" t="s">
        <v>466</v>
      </c>
      <c r="C643" s="319"/>
      <c r="D643" s="319"/>
      <c r="E643" s="320" t="s">
        <v>467</v>
      </c>
      <c r="F643" s="321">
        <v>12573</v>
      </c>
      <c r="G643" s="321">
        <v>0</v>
      </c>
      <c r="H643" s="321">
        <v>12573</v>
      </c>
    </row>
    <row r="644" spans="1:8" s="391" customFormat="1" ht="22.5">
      <c r="A644" s="334">
        <v>316</v>
      </c>
      <c r="B644" s="322" t="s">
        <v>466</v>
      </c>
      <c r="C644" s="322" t="s">
        <v>384</v>
      </c>
      <c r="D644" s="322"/>
      <c r="E644" s="323" t="s">
        <v>385</v>
      </c>
      <c r="F644" s="324">
        <v>12459</v>
      </c>
      <c r="G644" s="324">
        <v>0</v>
      </c>
      <c r="H644" s="324">
        <v>12459</v>
      </c>
    </row>
    <row r="645" spans="1:8" s="391" customFormat="1" ht="11.25">
      <c r="A645" s="336">
        <v>316</v>
      </c>
      <c r="B645" s="325" t="s">
        <v>466</v>
      </c>
      <c r="C645" s="325" t="s">
        <v>386</v>
      </c>
      <c r="D645" s="325"/>
      <c r="E645" s="326" t="s">
        <v>145</v>
      </c>
      <c r="F645" s="327">
        <v>7570.6</v>
      </c>
      <c r="G645" s="327">
        <v>0</v>
      </c>
      <c r="H645" s="327">
        <v>7570.6</v>
      </c>
    </row>
    <row r="646" spans="1:8" s="391" customFormat="1" ht="22.5">
      <c r="A646" s="338">
        <v>316</v>
      </c>
      <c r="B646" s="392" t="s">
        <v>466</v>
      </c>
      <c r="C646" s="392" t="s">
        <v>386</v>
      </c>
      <c r="D646" s="392" t="s">
        <v>146</v>
      </c>
      <c r="E646" s="393" t="s">
        <v>147</v>
      </c>
      <c r="F646" s="330">
        <v>7570.6</v>
      </c>
      <c r="G646" s="330">
        <v>0</v>
      </c>
      <c r="H646" s="330">
        <v>7570.6</v>
      </c>
    </row>
    <row r="647" spans="1:8" s="391" customFormat="1" ht="11.25">
      <c r="A647" s="338">
        <v>316</v>
      </c>
      <c r="B647" s="392" t="s">
        <v>466</v>
      </c>
      <c r="C647" s="392" t="s">
        <v>386</v>
      </c>
      <c r="D647" s="392" t="s">
        <v>148</v>
      </c>
      <c r="E647" s="393" t="s">
        <v>152</v>
      </c>
      <c r="F647" s="330">
        <v>7570.6</v>
      </c>
      <c r="G647" s="330">
        <v>0</v>
      </c>
      <c r="H647" s="330">
        <v>7570.6</v>
      </c>
    </row>
    <row r="648" spans="1:8" s="391" customFormat="1" ht="11.25">
      <c r="A648" s="336">
        <v>316</v>
      </c>
      <c r="B648" s="325" t="s">
        <v>466</v>
      </c>
      <c r="C648" s="325" t="s">
        <v>387</v>
      </c>
      <c r="D648" s="325"/>
      <c r="E648" s="326" t="s">
        <v>151</v>
      </c>
      <c r="F648" s="327">
        <v>2888.4</v>
      </c>
      <c r="G648" s="327">
        <v>0</v>
      </c>
      <c r="H648" s="327">
        <v>2888.4</v>
      </c>
    </row>
    <row r="649" spans="1:8" s="391" customFormat="1" ht="22.5">
      <c r="A649" s="342">
        <v>316</v>
      </c>
      <c r="B649" s="392" t="s">
        <v>466</v>
      </c>
      <c r="C649" s="392" t="s">
        <v>387</v>
      </c>
      <c r="D649" s="392" t="s">
        <v>146</v>
      </c>
      <c r="E649" s="393" t="s">
        <v>147</v>
      </c>
      <c r="F649" s="394">
        <v>2888.4</v>
      </c>
      <c r="G649" s="394">
        <v>0</v>
      </c>
      <c r="H649" s="394">
        <v>2888.4</v>
      </c>
    </row>
    <row r="650" spans="1:8" s="391" customFormat="1" ht="11.25">
      <c r="A650" s="342">
        <v>316</v>
      </c>
      <c r="B650" s="392" t="s">
        <v>466</v>
      </c>
      <c r="C650" s="392" t="s">
        <v>387</v>
      </c>
      <c r="D650" s="392" t="s">
        <v>148</v>
      </c>
      <c r="E650" s="393" t="s">
        <v>152</v>
      </c>
      <c r="F650" s="394">
        <v>2888.4</v>
      </c>
      <c r="G650" s="394">
        <v>0</v>
      </c>
      <c r="H650" s="394">
        <v>2888.4</v>
      </c>
    </row>
    <row r="651" spans="1:8" s="391" customFormat="1" ht="11.25">
      <c r="A651" s="336">
        <v>316</v>
      </c>
      <c r="B651" s="325" t="s">
        <v>466</v>
      </c>
      <c r="C651" s="325" t="s">
        <v>388</v>
      </c>
      <c r="D651" s="325"/>
      <c r="E651" s="326" t="s">
        <v>389</v>
      </c>
      <c r="F651" s="327">
        <v>2000</v>
      </c>
      <c r="G651" s="327">
        <v>0</v>
      </c>
      <c r="H651" s="327">
        <v>2000</v>
      </c>
    </row>
    <row r="652" spans="1:8" s="391" customFormat="1" ht="22.5">
      <c r="A652" s="342">
        <v>316</v>
      </c>
      <c r="B652" s="392" t="s">
        <v>466</v>
      </c>
      <c r="C652" s="392" t="s">
        <v>388</v>
      </c>
      <c r="D652" s="392" t="s">
        <v>146</v>
      </c>
      <c r="E652" s="393" t="s">
        <v>147</v>
      </c>
      <c r="F652" s="394">
        <v>2000</v>
      </c>
      <c r="G652" s="394">
        <v>0</v>
      </c>
      <c r="H652" s="394">
        <v>2000</v>
      </c>
    </row>
    <row r="653" spans="1:8" s="391" customFormat="1" ht="11.25">
      <c r="A653" s="342">
        <v>316</v>
      </c>
      <c r="B653" s="392" t="s">
        <v>466</v>
      </c>
      <c r="C653" s="392" t="s">
        <v>388</v>
      </c>
      <c r="D653" s="392" t="s">
        <v>148</v>
      </c>
      <c r="E653" s="393" t="s">
        <v>152</v>
      </c>
      <c r="F653" s="394">
        <v>2000</v>
      </c>
      <c r="G653" s="394">
        <v>0</v>
      </c>
      <c r="H653" s="394">
        <v>2000</v>
      </c>
    </row>
    <row r="654" spans="1:8" s="391" customFormat="1" ht="33.75">
      <c r="A654" s="334">
        <v>316</v>
      </c>
      <c r="B654" s="322" t="s">
        <v>466</v>
      </c>
      <c r="C654" s="322" t="s">
        <v>228</v>
      </c>
      <c r="D654" s="322"/>
      <c r="E654" s="323" t="s">
        <v>229</v>
      </c>
      <c r="F654" s="324">
        <v>50</v>
      </c>
      <c r="G654" s="324">
        <v>0</v>
      </c>
      <c r="H654" s="324">
        <v>50</v>
      </c>
    </row>
    <row r="655" spans="1:8" s="391" customFormat="1" ht="11.25">
      <c r="A655" s="336">
        <v>316</v>
      </c>
      <c r="B655" s="325" t="s">
        <v>466</v>
      </c>
      <c r="C655" s="325" t="s">
        <v>236</v>
      </c>
      <c r="D655" s="325"/>
      <c r="E655" s="326" t="s">
        <v>237</v>
      </c>
      <c r="F655" s="327">
        <v>50</v>
      </c>
      <c r="G655" s="327">
        <v>0</v>
      </c>
      <c r="H655" s="327">
        <v>50</v>
      </c>
    </row>
    <row r="656" spans="1:8" s="391" customFormat="1" ht="22.5">
      <c r="A656" s="342">
        <v>316</v>
      </c>
      <c r="B656" s="392" t="s">
        <v>466</v>
      </c>
      <c r="C656" s="392" t="s">
        <v>236</v>
      </c>
      <c r="D656" s="392" t="s">
        <v>146</v>
      </c>
      <c r="E656" s="393" t="s">
        <v>147</v>
      </c>
      <c r="F656" s="394">
        <v>50</v>
      </c>
      <c r="G656" s="394">
        <v>0</v>
      </c>
      <c r="H656" s="394">
        <v>50</v>
      </c>
    </row>
    <row r="657" spans="1:8" s="391" customFormat="1" ht="11.25">
      <c r="A657" s="342">
        <v>316</v>
      </c>
      <c r="B657" s="392" t="s">
        <v>466</v>
      </c>
      <c r="C657" s="392" t="s">
        <v>236</v>
      </c>
      <c r="D657" s="392" t="s">
        <v>148</v>
      </c>
      <c r="E657" s="393" t="s">
        <v>152</v>
      </c>
      <c r="F657" s="394">
        <v>50</v>
      </c>
      <c r="G657" s="394">
        <v>0</v>
      </c>
      <c r="H657" s="394">
        <v>50</v>
      </c>
    </row>
    <row r="658" spans="1:8" s="391" customFormat="1" ht="22.5">
      <c r="A658" s="334">
        <v>316</v>
      </c>
      <c r="B658" s="322" t="s">
        <v>466</v>
      </c>
      <c r="C658" s="322" t="s">
        <v>373</v>
      </c>
      <c r="D658" s="322"/>
      <c r="E658" s="323" t="s">
        <v>374</v>
      </c>
      <c r="F658" s="324">
        <v>64</v>
      </c>
      <c r="G658" s="324">
        <v>0</v>
      </c>
      <c r="H658" s="324">
        <v>64</v>
      </c>
    </row>
    <row r="659" spans="1:8" s="391" customFormat="1" ht="11.25">
      <c r="A659" s="336">
        <v>316</v>
      </c>
      <c r="B659" s="325" t="s">
        <v>466</v>
      </c>
      <c r="C659" s="325" t="s">
        <v>375</v>
      </c>
      <c r="D659" s="325"/>
      <c r="E659" s="326" t="s">
        <v>376</v>
      </c>
      <c r="F659" s="327">
        <v>64</v>
      </c>
      <c r="G659" s="327">
        <v>0</v>
      </c>
      <c r="H659" s="327">
        <v>64</v>
      </c>
    </row>
    <row r="660" spans="1:8" s="391" customFormat="1" ht="22.5">
      <c r="A660" s="342">
        <v>316</v>
      </c>
      <c r="B660" s="392" t="s">
        <v>466</v>
      </c>
      <c r="C660" s="392" t="s">
        <v>375</v>
      </c>
      <c r="D660" s="392" t="s">
        <v>146</v>
      </c>
      <c r="E660" s="393" t="s">
        <v>147</v>
      </c>
      <c r="F660" s="394">
        <v>64</v>
      </c>
      <c r="G660" s="394">
        <v>0</v>
      </c>
      <c r="H660" s="394">
        <v>64</v>
      </c>
    </row>
    <row r="661" spans="1:8" s="391" customFormat="1" ht="11.25">
      <c r="A661" s="342">
        <v>316</v>
      </c>
      <c r="B661" s="392" t="s">
        <v>466</v>
      </c>
      <c r="C661" s="392" t="s">
        <v>375</v>
      </c>
      <c r="D661" s="392" t="s">
        <v>148</v>
      </c>
      <c r="E661" s="393" t="s">
        <v>152</v>
      </c>
      <c r="F661" s="394">
        <v>64</v>
      </c>
      <c r="G661" s="394">
        <v>0</v>
      </c>
      <c r="H661" s="394">
        <v>64</v>
      </c>
    </row>
    <row r="662" spans="1:8" ht="27.75" customHeight="1">
      <c r="A662" s="395" t="s">
        <v>483</v>
      </c>
      <c r="B662" s="395"/>
      <c r="C662" s="395"/>
      <c r="D662" s="395"/>
      <c r="E662" s="395"/>
      <c r="F662" s="396">
        <v>1679433.4</v>
      </c>
      <c r="G662" s="396">
        <v>5454.5</v>
      </c>
      <c r="H662" s="396">
        <v>1684887.9</v>
      </c>
    </row>
    <row r="663" spans="1:6" ht="11.25">
      <c r="A663" s="96"/>
      <c r="B663" s="96"/>
      <c r="C663" s="96"/>
      <c r="D663" s="96"/>
      <c r="E663" s="397"/>
      <c r="F663" s="96"/>
    </row>
    <row r="664" spans="1:12" ht="11.25">
      <c r="A664" s="96"/>
      <c r="B664" s="96"/>
      <c r="C664" s="96"/>
      <c r="D664" s="96"/>
      <c r="E664" s="397"/>
      <c r="F664" s="96"/>
      <c r="L664" s="398"/>
    </row>
    <row r="665" s="399" customFormat="1" ht="11.25">
      <c r="E665" s="400"/>
    </row>
    <row r="666" s="399" customFormat="1" ht="11.25">
      <c r="E666" s="400"/>
    </row>
    <row r="667" s="399" customFormat="1" ht="11.25">
      <c r="E667" s="400"/>
    </row>
    <row r="668" s="399" customFormat="1" ht="11.25">
      <c r="E668" s="400"/>
    </row>
    <row r="669" s="399" customFormat="1" ht="11.25">
      <c r="E669" s="400"/>
    </row>
    <row r="670" s="399" customFormat="1" ht="11.25">
      <c r="E670" s="400"/>
    </row>
    <row r="671" s="399" customFormat="1" ht="11.25">
      <c r="E671" s="400"/>
    </row>
    <row r="672" s="399" customFormat="1" ht="11.25">
      <c r="E672" s="400"/>
    </row>
    <row r="673" s="399" customFormat="1" ht="11.25">
      <c r="E673" s="400"/>
    </row>
    <row r="674" s="399" customFormat="1" ht="11.25">
      <c r="E674" s="400"/>
    </row>
    <row r="675" s="399" customFormat="1" ht="11.25">
      <c r="E675" s="400"/>
    </row>
    <row r="676" s="399" customFormat="1" ht="11.25">
      <c r="E676" s="400"/>
    </row>
    <row r="677" s="399" customFormat="1" ht="11.25">
      <c r="E677" s="400"/>
    </row>
    <row r="678" s="144" customFormat="1" ht="10.5">
      <c r="E678" s="401"/>
    </row>
    <row r="679" spans="2:6" ht="11.25">
      <c r="B679" s="402"/>
      <c r="C679" s="402"/>
      <c r="D679" s="402"/>
      <c r="E679" s="403"/>
      <c r="F679" s="404"/>
    </row>
    <row r="680" spans="2:7" ht="11.25">
      <c r="B680" s="402"/>
      <c r="C680" s="402"/>
      <c r="D680" s="402"/>
      <c r="E680" s="397"/>
      <c r="F680" s="96"/>
      <c r="G680" s="398"/>
    </row>
    <row r="681" spans="2:6" ht="11.25">
      <c r="B681" s="402"/>
      <c r="C681" s="402"/>
      <c r="D681" s="402"/>
      <c r="E681" s="397"/>
      <c r="F681" s="96"/>
    </row>
    <row r="682" spans="2:6" ht="11.25">
      <c r="B682" s="402"/>
      <c r="C682" s="402"/>
      <c r="D682" s="402"/>
      <c r="E682" s="397"/>
      <c r="F682" s="96"/>
    </row>
    <row r="683" spans="2:6" ht="11.25">
      <c r="B683" s="402"/>
      <c r="C683" s="402"/>
      <c r="D683" s="402"/>
      <c r="E683" s="397"/>
      <c r="F683" s="96"/>
    </row>
    <row r="684" spans="2:6" ht="11.25">
      <c r="B684" s="402"/>
      <c r="C684" s="402"/>
      <c r="D684" s="402"/>
      <c r="E684" s="397"/>
      <c r="F684" s="96"/>
    </row>
    <row r="685" spans="2:6" ht="11.25">
      <c r="B685" s="402"/>
      <c r="C685" s="402"/>
      <c r="D685" s="402"/>
      <c r="E685" s="397"/>
      <c r="F685" s="96"/>
    </row>
    <row r="686" spans="2:6" ht="11.25">
      <c r="B686" s="402"/>
      <c r="C686" s="402"/>
      <c r="D686" s="402"/>
      <c r="E686" s="397"/>
      <c r="F686" s="96"/>
    </row>
    <row r="687" spans="2:6" ht="11.25">
      <c r="B687" s="402"/>
      <c r="C687" s="402"/>
      <c r="D687" s="402"/>
      <c r="E687" s="397"/>
      <c r="F687" s="96"/>
    </row>
    <row r="688" spans="2:6" ht="11.25">
      <c r="B688" s="402"/>
      <c r="C688" s="402"/>
      <c r="D688" s="402"/>
      <c r="E688" s="397"/>
      <c r="F688" s="96"/>
    </row>
    <row r="689" spans="2:6" ht="11.25">
      <c r="B689" s="402"/>
      <c r="C689" s="402"/>
      <c r="D689" s="402"/>
      <c r="E689" s="397"/>
      <c r="F689" s="96"/>
    </row>
    <row r="690" spans="2:6" ht="11.25">
      <c r="B690" s="402"/>
      <c r="C690" s="402"/>
      <c r="D690" s="402"/>
      <c r="E690" s="397"/>
      <c r="F690" s="96"/>
    </row>
    <row r="691" spans="2:6" ht="11.25">
      <c r="B691" s="402"/>
      <c r="C691" s="402"/>
      <c r="D691" s="402"/>
      <c r="E691" s="397"/>
      <c r="F691" s="96"/>
    </row>
    <row r="692" spans="2:6" ht="11.25">
      <c r="B692" s="402"/>
      <c r="C692" s="402"/>
      <c r="D692" s="402"/>
      <c r="E692" s="397"/>
      <c r="F692" s="96"/>
    </row>
    <row r="693" spans="2:6" ht="11.25">
      <c r="B693" s="402"/>
      <c r="C693" s="402"/>
      <c r="D693" s="402"/>
      <c r="E693" s="397"/>
      <c r="F693" s="96"/>
    </row>
    <row r="694" spans="2:6" ht="11.25">
      <c r="B694" s="402"/>
      <c r="C694" s="402"/>
      <c r="D694" s="402"/>
      <c r="E694" s="397"/>
      <c r="F694" s="96"/>
    </row>
    <row r="695" spans="2:6" ht="11.25">
      <c r="B695" s="402"/>
      <c r="C695" s="402"/>
      <c r="D695" s="402"/>
      <c r="E695" s="397"/>
      <c r="F695" s="96"/>
    </row>
    <row r="696" spans="2:6" ht="11.25">
      <c r="B696" s="402"/>
      <c r="C696" s="402"/>
      <c r="D696" s="402"/>
      <c r="E696" s="397"/>
      <c r="F696" s="96"/>
    </row>
    <row r="697" spans="2:6" ht="11.25">
      <c r="B697" s="402"/>
      <c r="C697" s="402"/>
      <c r="D697" s="402"/>
      <c r="E697" s="397"/>
      <c r="F697" s="96"/>
    </row>
    <row r="698" spans="2:6" ht="11.25">
      <c r="B698" s="405"/>
      <c r="C698" s="405"/>
      <c r="D698" s="405"/>
      <c r="E698" s="397"/>
      <c r="F698" s="96"/>
    </row>
    <row r="699" spans="5:6" ht="11.25">
      <c r="E699" s="397"/>
      <c r="F699" s="96"/>
    </row>
    <row r="700" spans="5:6" ht="11.25">
      <c r="E700" s="397"/>
      <c r="F700" s="96"/>
    </row>
  </sheetData>
  <mergeCells count="22">
    <mergeCell ref="E1:F1"/>
    <mergeCell ref="E2:F2"/>
    <mergeCell ref="E3:F3"/>
    <mergeCell ref="E4:F4"/>
    <mergeCell ref="E5:F5"/>
    <mergeCell ref="E8:E11"/>
    <mergeCell ref="A432:E432"/>
    <mergeCell ref="F8:F11"/>
    <mergeCell ref="D8:D11"/>
    <mergeCell ref="A8:A11"/>
    <mergeCell ref="A108:E108"/>
    <mergeCell ref="A312:E312"/>
    <mergeCell ref="G8:G11"/>
    <mergeCell ref="H8:H11"/>
    <mergeCell ref="A6:H6"/>
    <mergeCell ref="A662:E662"/>
    <mergeCell ref="C8:C11"/>
    <mergeCell ref="B8:B11"/>
    <mergeCell ref="A12:E12"/>
    <mergeCell ref="A66:E66"/>
    <mergeCell ref="A206:E206"/>
    <mergeCell ref="A352:E352"/>
  </mergeCells>
  <printOptions/>
  <pageMargins left="0.7874015748031497" right="0" top="0.15748031496062992" bottom="0.15748031496062992" header="0.15748031496062992" footer="0.15748031496062992"/>
  <pageSetup horizontalDpi="600" verticalDpi="600" orientation="portrait" paperSize="9" scale="80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0"/>
  <sheetViews>
    <sheetView tabSelected="1" zoomScaleSheetLayoutView="100" workbookViewId="0" topLeftCell="A1">
      <selection activeCell="L16" sqref="L16"/>
    </sheetView>
  </sheetViews>
  <sheetFormatPr defaultColWidth="9.140625" defaultRowHeight="12.75"/>
  <cols>
    <col min="1" max="1" width="3.57421875" style="238" customWidth="1"/>
    <col min="2" max="2" width="5.28125" style="498" customWidth="1"/>
    <col min="3" max="3" width="6.7109375" style="498" customWidth="1"/>
    <col min="4" max="4" width="4.28125" style="498" customWidth="1"/>
    <col min="5" max="5" width="58.7109375" style="499" customWidth="1"/>
    <col min="6" max="6" width="14.8515625" style="415" customWidth="1"/>
    <col min="7" max="7" width="13.8515625" style="248" customWidth="1"/>
    <col min="8" max="16384" width="10.8515625" style="248" customWidth="1"/>
  </cols>
  <sheetData>
    <row r="1" spans="2:6" ht="12.75">
      <c r="B1" s="408"/>
      <c r="C1" s="408"/>
      <c r="D1" s="408"/>
      <c r="E1" s="409"/>
      <c r="F1" s="409"/>
    </row>
    <row r="2" spans="2:6" ht="12">
      <c r="B2" s="408"/>
      <c r="C2" s="408"/>
      <c r="D2" s="408"/>
      <c r="E2" s="410"/>
      <c r="F2" s="410"/>
    </row>
    <row r="3" spans="2:6" ht="12">
      <c r="B3" s="408"/>
      <c r="C3" s="408"/>
      <c r="D3" s="408"/>
      <c r="E3" s="411"/>
      <c r="F3" s="411"/>
    </row>
    <row r="4" spans="2:6" ht="12">
      <c r="B4" s="408"/>
      <c r="C4" s="408"/>
      <c r="D4" s="408"/>
      <c r="E4" s="411"/>
      <c r="F4" s="411"/>
    </row>
    <row r="5" spans="2:6" ht="12.75">
      <c r="B5" s="408"/>
      <c r="C5" s="408"/>
      <c r="D5" s="408"/>
      <c r="E5" s="409"/>
      <c r="F5" s="409"/>
    </row>
    <row r="6" spans="2:6" ht="12.75">
      <c r="B6" s="408"/>
      <c r="C6" s="408"/>
      <c r="D6" s="408"/>
      <c r="E6" s="412"/>
      <c r="F6" s="412"/>
    </row>
    <row r="7" spans="2:6" ht="12.75">
      <c r="B7" s="408"/>
      <c r="C7" s="408"/>
      <c r="D7" s="408"/>
      <c r="E7" s="412"/>
      <c r="F7" s="412"/>
    </row>
    <row r="8" spans="1:7" ht="12.75">
      <c r="A8" s="413" t="s">
        <v>515</v>
      </c>
      <c r="B8" s="413"/>
      <c r="C8" s="413"/>
      <c r="D8" s="413"/>
      <c r="E8" s="413"/>
      <c r="F8" s="413"/>
      <c r="G8" s="413"/>
    </row>
    <row r="9" spans="2:5" ht="12.75">
      <c r="B9" s="408"/>
      <c r="C9" s="408"/>
      <c r="D9" s="408"/>
      <c r="E9" s="414"/>
    </row>
    <row r="10" spans="1:7" s="417" customFormat="1" ht="10.5">
      <c r="A10" s="416" t="s">
        <v>498</v>
      </c>
      <c r="B10" s="416" t="s">
        <v>62</v>
      </c>
      <c r="C10" s="416" t="s">
        <v>63</v>
      </c>
      <c r="D10" s="416" t="s">
        <v>64</v>
      </c>
      <c r="E10" s="193" t="s">
        <v>65</v>
      </c>
      <c r="F10" s="193" t="s">
        <v>485</v>
      </c>
      <c r="G10" s="193" t="s">
        <v>486</v>
      </c>
    </row>
    <row r="11" spans="1:7" s="417" customFormat="1" ht="10.5">
      <c r="A11" s="418"/>
      <c r="B11" s="418"/>
      <c r="C11" s="418"/>
      <c r="D11" s="418"/>
      <c r="E11" s="197"/>
      <c r="F11" s="197"/>
      <c r="G11" s="197"/>
    </row>
    <row r="12" spans="1:7" s="417" customFormat="1" ht="10.5">
      <c r="A12" s="418"/>
      <c r="B12" s="418"/>
      <c r="C12" s="418"/>
      <c r="D12" s="418"/>
      <c r="E12" s="197"/>
      <c r="F12" s="197"/>
      <c r="G12" s="197"/>
    </row>
    <row r="13" spans="1:7" s="417" customFormat="1" ht="10.5">
      <c r="A13" s="419"/>
      <c r="B13" s="419"/>
      <c r="C13" s="419"/>
      <c r="D13" s="419"/>
      <c r="E13" s="200"/>
      <c r="F13" s="200"/>
      <c r="G13" s="200"/>
    </row>
    <row r="14" spans="1:7" s="417" customFormat="1" ht="30.75" customHeight="1">
      <c r="A14" s="420" t="s">
        <v>499</v>
      </c>
      <c r="B14" s="420"/>
      <c r="C14" s="420"/>
      <c r="D14" s="420"/>
      <c r="E14" s="420"/>
      <c r="F14" s="421">
        <f>F15+F56+F62</f>
        <v>38879.700000000004</v>
      </c>
      <c r="G14" s="421">
        <f>G15+G56+G62</f>
        <v>38879.700000000004</v>
      </c>
    </row>
    <row r="15" spans="1:7" s="426" customFormat="1" ht="10.5">
      <c r="A15" s="422" t="s">
        <v>500</v>
      </c>
      <c r="B15" s="423" t="s">
        <v>69</v>
      </c>
      <c r="C15" s="423"/>
      <c r="D15" s="423"/>
      <c r="E15" s="424" t="s">
        <v>70</v>
      </c>
      <c r="F15" s="425">
        <f>F16+F35+F51</f>
        <v>35158.700000000004</v>
      </c>
      <c r="G15" s="425">
        <f>G16+G35+G51</f>
        <v>35158.700000000004</v>
      </c>
    </row>
    <row r="16" spans="1:7" s="426" customFormat="1" ht="36" customHeight="1">
      <c r="A16" s="427" t="s">
        <v>500</v>
      </c>
      <c r="B16" s="427" t="s">
        <v>83</v>
      </c>
      <c r="C16" s="427"/>
      <c r="D16" s="427"/>
      <c r="E16" s="428" t="s">
        <v>84</v>
      </c>
      <c r="F16" s="265">
        <f>F17</f>
        <v>10308.400000000001</v>
      </c>
      <c r="G16" s="265">
        <f>G17</f>
        <v>10308.400000000001</v>
      </c>
    </row>
    <row r="17" spans="1:7" s="426" customFormat="1" ht="22.5">
      <c r="A17" s="429" t="s">
        <v>500</v>
      </c>
      <c r="B17" s="429" t="s">
        <v>83</v>
      </c>
      <c r="C17" s="429" t="s">
        <v>85</v>
      </c>
      <c r="D17" s="429"/>
      <c r="E17" s="430" t="s">
        <v>86</v>
      </c>
      <c r="F17" s="431">
        <f>F18+F27+F31</f>
        <v>10308.400000000001</v>
      </c>
      <c r="G17" s="431">
        <f>G18+G27+G31</f>
        <v>10308.400000000001</v>
      </c>
    </row>
    <row r="18" spans="1:7" s="426" customFormat="1" ht="20.25" customHeight="1">
      <c r="A18" s="432" t="s">
        <v>500</v>
      </c>
      <c r="B18" s="432" t="s">
        <v>83</v>
      </c>
      <c r="C18" s="432" t="s">
        <v>87</v>
      </c>
      <c r="D18" s="432"/>
      <c r="E18" s="261" t="s">
        <v>88</v>
      </c>
      <c r="F18" s="263">
        <f>F19</f>
        <v>7159.8</v>
      </c>
      <c r="G18" s="263">
        <f>G19</f>
        <v>7159.8</v>
      </c>
    </row>
    <row r="19" spans="1:7" s="426" customFormat="1" ht="18.75" customHeight="1">
      <c r="A19" s="432" t="s">
        <v>500</v>
      </c>
      <c r="B19" s="432" t="s">
        <v>83</v>
      </c>
      <c r="C19" s="432" t="s">
        <v>89</v>
      </c>
      <c r="D19" s="432"/>
      <c r="E19" s="261" t="s">
        <v>78</v>
      </c>
      <c r="F19" s="263">
        <f>F20+F22+F24</f>
        <v>7159.8</v>
      </c>
      <c r="G19" s="263">
        <f>G20+G22+G24</f>
        <v>7159.8</v>
      </c>
    </row>
    <row r="20" spans="1:7" s="426" customFormat="1" ht="33.75">
      <c r="A20" s="259" t="s">
        <v>500</v>
      </c>
      <c r="B20" s="259" t="s">
        <v>83</v>
      </c>
      <c r="C20" s="259" t="s">
        <v>89</v>
      </c>
      <c r="D20" s="259" t="s">
        <v>79</v>
      </c>
      <c r="E20" s="260" t="s">
        <v>80</v>
      </c>
      <c r="F20" s="258">
        <f>F21</f>
        <v>6071.7</v>
      </c>
      <c r="G20" s="258">
        <f>G21</f>
        <v>6071.7</v>
      </c>
    </row>
    <row r="21" spans="1:7" s="426" customFormat="1" ht="11.25">
      <c r="A21" s="259" t="s">
        <v>500</v>
      </c>
      <c r="B21" s="259" t="s">
        <v>83</v>
      </c>
      <c r="C21" s="259" t="s">
        <v>89</v>
      </c>
      <c r="D21" s="259" t="s">
        <v>81</v>
      </c>
      <c r="E21" s="433" t="s">
        <v>82</v>
      </c>
      <c r="F21" s="258">
        <f>'Приложение 4'!E22</f>
        <v>6071.7</v>
      </c>
      <c r="G21" s="258">
        <f>'Приложение 4'!F22</f>
        <v>6071.7</v>
      </c>
    </row>
    <row r="22" spans="1:7" s="426" customFormat="1" ht="11.25">
      <c r="A22" s="259" t="s">
        <v>500</v>
      </c>
      <c r="B22" s="259" t="s">
        <v>83</v>
      </c>
      <c r="C22" s="259" t="s">
        <v>89</v>
      </c>
      <c r="D22" s="259" t="s">
        <v>90</v>
      </c>
      <c r="E22" s="433" t="s">
        <v>91</v>
      </c>
      <c r="F22" s="258">
        <f>F23</f>
        <v>843.8</v>
      </c>
      <c r="G22" s="258">
        <f>G23</f>
        <v>843.8</v>
      </c>
    </row>
    <row r="23" spans="1:7" s="426" customFormat="1" ht="22.5">
      <c r="A23" s="259" t="s">
        <v>500</v>
      </c>
      <c r="B23" s="259" t="s">
        <v>83</v>
      </c>
      <c r="C23" s="259" t="s">
        <v>89</v>
      </c>
      <c r="D23" s="259" t="s">
        <v>92</v>
      </c>
      <c r="E23" s="433" t="s">
        <v>93</v>
      </c>
      <c r="F23" s="258">
        <f>'Приложение 4'!E24</f>
        <v>843.8</v>
      </c>
      <c r="G23" s="258">
        <f>'Приложение 4'!F24</f>
        <v>843.8</v>
      </c>
    </row>
    <row r="24" spans="1:7" s="426" customFormat="1" ht="11.25">
      <c r="A24" s="259" t="s">
        <v>500</v>
      </c>
      <c r="B24" s="259" t="s">
        <v>83</v>
      </c>
      <c r="C24" s="259" t="s">
        <v>89</v>
      </c>
      <c r="D24" s="259" t="s">
        <v>94</v>
      </c>
      <c r="E24" s="433" t="s">
        <v>95</v>
      </c>
      <c r="F24" s="258">
        <f>F25+F26</f>
        <v>244.3</v>
      </c>
      <c r="G24" s="258">
        <f>G25+G26</f>
        <v>244.3</v>
      </c>
    </row>
    <row r="25" spans="1:7" s="426" customFormat="1" ht="11.25">
      <c r="A25" s="259" t="s">
        <v>500</v>
      </c>
      <c r="B25" s="259" t="s">
        <v>83</v>
      </c>
      <c r="C25" s="259" t="s">
        <v>89</v>
      </c>
      <c r="D25" s="259" t="s">
        <v>96</v>
      </c>
      <c r="E25" s="433" t="s">
        <v>97</v>
      </c>
      <c r="F25" s="258">
        <f>'Приложение 4'!E26</f>
        <v>39.4</v>
      </c>
      <c r="G25" s="258">
        <f>'Приложение 4'!F26</f>
        <v>39.4</v>
      </c>
    </row>
    <row r="26" spans="1:7" s="426" customFormat="1" ht="11.25">
      <c r="A26" s="259" t="s">
        <v>500</v>
      </c>
      <c r="B26" s="259" t="s">
        <v>83</v>
      </c>
      <c r="C26" s="259" t="s">
        <v>89</v>
      </c>
      <c r="D26" s="259" t="s">
        <v>98</v>
      </c>
      <c r="E26" s="433" t="s">
        <v>99</v>
      </c>
      <c r="F26" s="258">
        <f>'Приложение 4'!E27</f>
        <v>204.9</v>
      </c>
      <c r="G26" s="258">
        <f>'Приложение 4'!F27</f>
        <v>204.9</v>
      </c>
    </row>
    <row r="27" spans="1:7" s="426" customFormat="1" ht="17.25" customHeight="1">
      <c r="A27" s="432" t="s">
        <v>500</v>
      </c>
      <c r="B27" s="432" t="s">
        <v>83</v>
      </c>
      <c r="C27" s="432" t="s">
        <v>100</v>
      </c>
      <c r="D27" s="432"/>
      <c r="E27" s="261" t="s">
        <v>101</v>
      </c>
      <c r="F27" s="263">
        <f aca="true" t="shared" si="0" ref="F27:G29">F28</f>
        <v>1811.9</v>
      </c>
      <c r="G27" s="263">
        <f t="shared" si="0"/>
        <v>1811.9</v>
      </c>
    </row>
    <row r="28" spans="1:7" s="426" customFormat="1" ht="23.25" customHeight="1">
      <c r="A28" s="432" t="s">
        <v>500</v>
      </c>
      <c r="B28" s="432" t="s">
        <v>83</v>
      </c>
      <c r="C28" s="432" t="s">
        <v>102</v>
      </c>
      <c r="D28" s="432"/>
      <c r="E28" s="261" t="s">
        <v>78</v>
      </c>
      <c r="F28" s="263">
        <f t="shared" si="0"/>
        <v>1811.9</v>
      </c>
      <c r="G28" s="263">
        <f t="shared" si="0"/>
        <v>1811.9</v>
      </c>
    </row>
    <row r="29" spans="1:7" s="426" customFormat="1" ht="33.75">
      <c r="A29" s="259" t="s">
        <v>500</v>
      </c>
      <c r="B29" s="259" t="s">
        <v>83</v>
      </c>
      <c r="C29" s="259" t="s">
        <v>102</v>
      </c>
      <c r="D29" s="259" t="s">
        <v>79</v>
      </c>
      <c r="E29" s="260" t="s">
        <v>80</v>
      </c>
      <c r="F29" s="258">
        <f t="shared" si="0"/>
        <v>1811.9</v>
      </c>
      <c r="G29" s="258">
        <f t="shared" si="0"/>
        <v>1811.9</v>
      </c>
    </row>
    <row r="30" spans="1:7" s="426" customFormat="1" ht="11.25">
      <c r="A30" s="259" t="s">
        <v>500</v>
      </c>
      <c r="B30" s="259" t="s">
        <v>83</v>
      </c>
      <c r="C30" s="259" t="s">
        <v>102</v>
      </c>
      <c r="D30" s="259" t="s">
        <v>81</v>
      </c>
      <c r="E30" s="260" t="s">
        <v>82</v>
      </c>
      <c r="F30" s="258">
        <f>'Приложение 4'!E31</f>
        <v>1811.9</v>
      </c>
      <c r="G30" s="258">
        <f>'Приложение 4'!F31</f>
        <v>1811.9</v>
      </c>
    </row>
    <row r="31" spans="1:7" s="426" customFormat="1" ht="14.25" customHeight="1">
      <c r="A31" s="432" t="s">
        <v>500</v>
      </c>
      <c r="B31" s="432" t="s">
        <v>83</v>
      </c>
      <c r="C31" s="432" t="s">
        <v>103</v>
      </c>
      <c r="D31" s="432"/>
      <c r="E31" s="261" t="s">
        <v>104</v>
      </c>
      <c r="F31" s="263">
        <f aca="true" t="shared" si="1" ref="F31:G33">F32</f>
        <v>1336.7</v>
      </c>
      <c r="G31" s="263">
        <f t="shared" si="1"/>
        <v>1336.7</v>
      </c>
    </row>
    <row r="32" spans="1:7" s="426" customFormat="1" ht="24" customHeight="1">
      <c r="A32" s="432" t="s">
        <v>500</v>
      </c>
      <c r="B32" s="432" t="s">
        <v>83</v>
      </c>
      <c r="C32" s="432" t="s">
        <v>105</v>
      </c>
      <c r="D32" s="432"/>
      <c r="E32" s="261" t="s">
        <v>78</v>
      </c>
      <c r="F32" s="263">
        <f t="shared" si="1"/>
        <v>1336.7</v>
      </c>
      <c r="G32" s="263">
        <f t="shared" si="1"/>
        <v>1336.7</v>
      </c>
    </row>
    <row r="33" spans="1:7" s="426" customFormat="1" ht="33.75">
      <c r="A33" s="259" t="s">
        <v>500</v>
      </c>
      <c r="B33" s="259" t="s">
        <v>83</v>
      </c>
      <c r="C33" s="259" t="s">
        <v>105</v>
      </c>
      <c r="D33" s="259" t="s">
        <v>79</v>
      </c>
      <c r="E33" s="260" t="s">
        <v>80</v>
      </c>
      <c r="F33" s="258">
        <f t="shared" si="1"/>
        <v>1336.7</v>
      </c>
      <c r="G33" s="258">
        <f t="shared" si="1"/>
        <v>1336.7</v>
      </c>
    </row>
    <row r="34" spans="1:7" s="426" customFormat="1" ht="11.25">
      <c r="A34" s="259" t="s">
        <v>500</v>
      </c>
      <c r="B34" s="259" t="s">
        <v>83</v>
      </c>
      <c r="C34" s="259" t="s">
        <v>105</v>
      </c>
      <c r="D34" s="259" t="s">
        <v>81</v>
      </c>
      <c r="E34" s="433" t="s">
        <v>82</v>
      </c>
      <c r="F34" s="258">
        <f>'Приложение 4'!E35</f>
        <v>1336.7</v>
      </c>
      <c r="G34" s="258">
        <f>'Приложение 4'!F35</f>
        <v>1336.7</v>
      </c>
    </row>
    <row r="35" spans="1:7" s="426" customFormat="1" ht="21.75" customHeight="1">
      <c r="A35" s="427" t="s">
        <v>500</v>
      </c>
      <c r="B35" s="427" t="s">
        <v>124</v>
      </c>
      <c r="C35" s="427"/>
      <c r="D35" s="427"/>
      <c r="E35" s="428" t="s">
        <v>125</v>
      </c>
      <c r="F35" s="265">
        <f>F36+F44</f>
        <v>24035.300000000003</v>
      </c>
      <c r="G35" s="265">
        <f>G36+G44</f>
        <v>24035.300000000003</v>
      </c>
    </row>
    <row r="36" spans="1:7" s="426" customFormat="1" ht="27.75" customHeight="1">
      <c r="A36" s="429" t="s">
        <v>500</v>
      </c>
      <c r="B36" s="429" t="s">
        <v>124</v>
      </c>
      <c r="C36" s="429" t="s">
        <v>126</v>
      </c>
      <c r="D36" s="429"/>
      <c r="E36" s="430" t="s">
        <v>127</v>
      </c>
      <c r="F36" s="431">
        <f>F37</f>
        <v>21371.2</v>
      </c>
      <c r="G36" s="431">
        <f>G37</f>
        <v>21371.2</v>
      </c>
    </row>
    <row r="37" spans="1:7" s="426" customFormat="1" ht="25.5" customHeight="1">
      <c r="A37" s="432" t="s">
        <v>500</v>
      </c>
      <c r="B37" s="432" t="s">
        <v>124</v>
      </c>
      <c r="C37" s="432" t="s">
        <v>128</v>
      </c>
      <c r="D37" s="432"/>
      <c r="E37" s="261" t="s">
        <v>78</v>
      </c>
      <c r="F37" s="263">
        <f>F38+F40+F42</f>
        <v>21371.2</v>
      </c>
      <c r="G37" s="263">
        <f>G38+G40+G42</f>
        <v>21371.2</v>
      </c>
    </row>
    <row r="38" spans="1:7" s="426" customFormat="1" ht="33.75">
      <c r="A38" s="259" t="s">
        <v>500</v>
      </c>
      <c r="B38" s="259" t="s">
        <v>124</v>
      </c>
      <c r="C38" s="259" t="s">
        <v>128</v>
      </c>
      <c r="D38" s="259" t="s">
        <v>79</v>
      </c>
      <c r="E38" s="260" t="s">
        <v>80</v>
      </c>
      <c r="F38" s="258">
        <f>F39</f>
        <v>18896.4</v>
      </c>
      <c r="G38" s="258">
        <f>G39</f>
        <v>18896.4</v>
      </c>
    </row>
    <row r="39" spans="1:7" s="426" customFormat="1" ht="11.25">
      <c r="A39" s="259" t="s">
        <v>500</v>
      </c>
      <c r="B39" s="259" t="s">
        <v>124</v>
      </c>
      <c r="C39" s="259" t="s">
        <v>128</v>
      </c>
      <c r="D39" s="259" t="s">
        <v>81</v>
      </c>
      <c r="E39" s="433" t="s">
        <v>82</v>
      </c>
      <c r="F39" s="258">
        <f>'Приложение 4'!E75</f>
        <v>18896.4</v>
      </c>
      <c r="G39" s="258">
        <f>'Приложение 4'!F75</f>
        <v>18896.4</v>
      </c>
    </row>
    <row r="40" spans="1:7" s="426" customFormat="1" ht="11.25">
      <c r="A40" s="259" t="s">
        <v>500</v>
      </c>
      <c r="B40" s="259" t="s">
        <v>124</v>
      </c>
      <c r="C40" s="259" t="s">
        <v>128</v>
      </c>
      <c r="D40" s="259" t="s">
        <v>90</v>
      </c>
      <c r="E40" s="433" t="s">
        <v>91</v>
      </c>
      <c r="F40" s="258">
        <f>F41</f>
        <v>2469.8</v>
      </c>
      <c r="G40" s="258">
        <f>G41</f>
        <v>2469.8</v>
      </c>
    </row>
    <row r="41" spans="1:7" s="426" customFormat="1" ht="22.5">
      <c r="A41" s="259" t="s">
        <v>500</v>
      </c>
      <c r="B41" s="259" t="s">
        <v>124</v>
      </c>
      <c r="C41" s="259" t="s">
        <v>128</v>
      </c>
      <c r="D41" s="259" t="s">
        <v>92</v>
      </c>
      <c r="E41" s="433" t="s">
        <v>93</v>
      </c>
      <c r="F41" s="258">
        <f>'Приложение 4'!E77</f>
        <v>2469.8</v>
      </c>
      <c r="G41" s="258">
        <f>'Приложение 4'!F77</f>
        <v>2469.8</v>
      </c>
    </row>
    <row r="42" spans="1:7" s="426" customFormat="1" ht="11.25">
      <c r="A42" s="259" t="s">
        <v>500</v>
      </c>
      <c r="B42" s="259" t="s">
        <v>124</v>
      </c>
      <c r="C42" s="259" t="s">
        <v>128</v>
      </c>
      <c r="D42" s="259" t="s">
        <v>94</v>
      </c>
      <c r="E42" s="433" t="s">
        <v>95</v>
      </c>
      <c r="F42" s="258">
        <f>F43</f>
        <v>5</v>
      </c>
      <c r="G42" s="258">
        <f>G43</f>
        <v>5</v>
      </c>
    </row>
    <row r="43" spans="1:7" s="426" customFormat="1" ht="11.25">
      <c r="A43" s="259" t="s">
        <v>500</v>
      </c>
      <c r="B43" s="259" t="s">
        <v>124</v>
      </c>
      <c r="C43" s="259" t="s">
        <v>128</v>
      </c>
      <c r="D43" s="259" t="s">
        <v>96</v>
      </c>
      <c r="E43" s="433" t="s">
        <v>97</v>
      </c>
      <c r="F43" s="258">
        <f>'Приложение 4'!E79</f>
        <v>5</v>
      </c>
      <c r="G43" s="258">
        <f>'Приложение 4'!F79</f>
        <v>5</v>
      </c>
    </row>
    <row r="44" spans="1:7" s="426" customFormat="1" ht="22.5">
      <c r="A44" s="429" t="s">
        <v>500</v>
      </c>
      <c r="B44" s="429" t="s">
        <v>124</v>
      </c>
      <c r="C44" s="429" t="s">
        <v>85</v>
      </c>
      <c r="D44" s="429"/>
      <c r="E44" s="430" t="s">
        <v>86</v>
      </c>
      <c r="F44" s="431">
        <f>F45</f>
        <v>2664.1000000000004</v>
      </c>
      <c r="G44" s="431">
        <f>G45</f>
        <v>2664.1000000000004</v>
      </c>
    </row>
    <row r="45" spans="1:7" s="426" customFormat="1" ht="11.25">
      <c r="A45" s="432" t="s">
        <v>500</v>
      </c>
      <c r="B45" s="432" t="s">
        <v>124</v>
      </c>
      <c r="C45" s="432" t="s">
        <v>129</v>
      </c>
      <c r="D45" s="432"/>
      <c r="E45" s="261" t="s">
        <v>130</v>
      </c>
      <c r="F45" s="263">
        <f>F46</f>
        <v>2664.1000000000004</v>
      </c>
      <c r="G45" s="263">
        <f>G46</f>
        <v>2664.1000000000004</v>
      </c>
    </row>
    <row r="46" spans="1:7" s="426" customFormat="1" ht="24" customHeight="1">
      <c r="A46" s="432" t="s">
        <v>500</v>
      </c>
      <c r="B46" s="432" t="s">
        <v>124</v>
      </c>
      <c r="C46" s="432" t="s">
        <v>131</v>
      </c>
      <c r="D46" s="432"/>
      <c r="E46" s="261" t="s">
        <v>78</v>
      </c>
      <c r="F46" s="263">
        <f>F47+F49</f>
        <v>2664.1000000000004</v>
      </c>
      <c r="G46" s="263">
        <f>G47+G49</f>
        <v>2664.1000000000004</v>
      </c>
    </row>
    <row r="47" spans="1:7" s="426" customFormat="1" ht="33.75">
      <c r="A47" s="259" t="s">
        <v>500</v>
      </c>
      <c r="B47" s="259" t="s">
        <v>124</v>
      </c>
      <c r="C47" s="259" t="s">
        <v>131</v>
      </c>
      <c r="D47" s="259" t="s">
        <v>79</v>
      </c>
      <c r="E47" s="260" t="s">
        <v>80</v>
      </c>
      <c r="F47" s="258">
        <f>F48</f>
        <v>2614.8</v>
      </c>
      <c r="G47" s="258">
        <f>G48</f>
        <v>2614.8</v>
      </c>
    </row>
    <row r="48" spans="1:7" s="426" customFormat="1" ht="11.25">
      <c r="A48" s="259" t="s">
        <v>500</v>
      </c>
      <c r="B48" s="259" t="s">
        <v>124</v>
      </c>
      <c r="C48" s="259" t="s">
        <v>131</v>
      </c>
      <c r="D48" s="259" t="s">
        <v>81</v>
      </c>
      <c r="E48" s="260" t="s">
        <v>82</v>
      </c>
      <c r="F48" s="258">
        <f>'Приложение 4'!E84</f>
        <v>2614.8</v>
      </c>
      <c r="G48" s="258">
        <f>'Приложение 4'!F84</f>
        <v>2614.8</v>
      </c>
    </row>
    <row r="49" spans="1:7" s="426" customFormat="1" ht="11.25">
      <c r="A49" s="259" t="s">
        <v>500</v>
      </c>
      <c r="B49" s="259" t="s">
        <v>124</v>
      </c>
      <c r="C49" s="259" t="s">
        <v>131</v>
      </c>
      <c r="D49" s="259" t="s">
        <v>90</v>
      </c>
      <c r="E49" s="260" t="s">
        <v>91</v>
      </c>
      <c r="F49" s="258">
        <f>F50</f>
        <v>49.3</v>
      </c>
      <c r="G49" s="258">
        <f>G50</f>
        <v>49.3</v>
      </c>
    </row>
    <row r="50" spans="1:7" s="426" customFormat="1" ht="22.5">
      <c r="A50" s="259" t="s">
        <v>500</v>
      </c>
      <c r="B50" s="259" t="s">
        <v>124</v>
      </c>
      <c r="C50" s="259" t="s">
        <v>131</v>
      </c>
      <c r="D50" s="259" t="s">
        <v>92</v>
      </c>
      <c r="E50" s="260" t="s">
        <v>93</v>
      </c>
      <c r="F50" s="258">
        <f>'Приложение 4'!E86</f>
        <v>49.3</v>
      </c>
      <c r="G50" s="258">
        <f>'Приложение 4'!F86</f>
        <v>49.3</v>
      </c>
    </row>
    <row r="51" spans="1:7" s="426" customFormat="1" ht="10.5">
      <c r="A51" s="427" t="s">
        <v>500</v>
      </c>
      <c r="B51" s="427" t="s">
        <v>140</v>
      </c>
      <c r="C51" s="434"/>
      <c r="D51" s="434"/>
      <c r="E51" s="428" t="s">
        <v>141</v>
      </c>
      <c r="F51" s="265">
        <f aca="true" t="shared" si="2" ref="F51:G54">F52</f>
        <v>815</v>
      </c>
      <c r="G51" s="265">
        <f t="shared" si="2"/>
        <v>815</v>
      </c>
    </row>
    <row r="52" spans="1:7" s="417" customFormat="1" ht="22.5">
      <c r="A52" s="429" t="s">
        <v>500</v>
      </c>
      <c r="B52" s="429" t="s">
        <v>140</v>
      </c>
      <c r="C52" s="429" t="s">
        <v>126</v>
      </c>
      <c r="D52" s="429"/>
      <c r="E52" s="430" t="s">
        <v>127</v>
      </c>
      <c r="F52" s="431">
        <f t="shared" si="2"/>
        <v>815</v>
      </c>
      <c r="G52" s="431">
        <f t="shared" si="2"/>
        <v>815</v>
      </c>
    </row>
    <row r="53" spans="1:7" s="417" customFormat="1" ht="22.5">
      <c r="A53" s="432" t="s">
        <v>500</v>
      </c>
      <c r="B53" s="432" t="s">
        <v>140</v>
      </c>
      <c r="C53" s="432" t="s">
        <v>169</v>
      </c>
      <c r="D53" s="432"/>
      <c r="E53" s="435" t="s">
        <v>170</v>
      </c>
      <c r="F53" s="263">
        <f t="shared" si="2"/>
        <v>815</v>
      </c>
      <c r="G53" s="263">
        <f t="shared" si="2"/>
        <v>815</v>
      </c>
    </row>
    <row r="54" spans="1:7" s="417" customFormat="1" ht="11.25">
      <c r="A54" s="259" t="s">
        <v>500</v>
      </c>
      <c r="B54" s="259" t="s">
        <v>140</v>
      </c>
      <c r="C54" s="259" t="s">
        <v>169</v>
      </c>
      <c r="D54" s="259" t="s">
        <v>94</v>
      </c>
      <c r="E54" s="260" t="s">
        <v>95</v>
      </c>
      <c r="F54" s="264">
        <f t="shared" si="2"/>
        <v>815</v>
      </c>
      <c r="G54" s="264">
        <f t="shared" si="2"/>
        <v>815</v>
      </c>
    </row>
    <row r="55" spans="1:7" s="417" customFormat="1" ht="11.25">
      <c r="A55" s="259" t="s">
        <v>500</v>
      </c>
      <c r="B55" s="259" t="s">
        <v>140</v>
      </c>
      <c r="C55" s="259" t="s">
        <v>169</v>
      </c>
      <c r="D55" s="259" t="s">
        <v>171</v>
      </c>
      <c r="E55" s="260" t="s">
        <v>172</v>
      </c>
      <c r="F55" s="264">
        <f>'Приложение 4'!E125</f>
        <v>815</v>
      </c>
      <c r="G55" s="264">
        <f>'Приложение 4'!F125</f>
        <v>815</v>
      </c>
    </row>
    <row r="56" spans="1:7" s="426" customFormat="1" ht="10.5">
      <c r="A56" s="422" t="s">
        <v>500</v>
      </c>
      <c r="B56" s="422" t="s">
        <v>419</v>
      </c>
      <c r="C56" s="423"/>
      <c r="D56" s="423"/>
      <c r="E56" s="424" t="s">
        <v>420</v>
      </c>
      <c r="F56" s="425">
        <f aca="true" t="shared" si="3" ref="F56:G60">F57</f>
        <v>230</v>
      </c>
      <c r="G56" s="425">
        <f t="shared" si="3"/>
        <v>230</v>
      </c>
    </row>
    <row r="57" spans="1:7" s="426" customFormat="1" ht="10.5">
      <c r="A57" s="427" t="s">
        <v>500</v>
      </c>
      <c r="B57" s="427" t="s">
        <v>421</v>
      </c>
      <c r="C57" s="427"/>
      <c r="D57" s="427"/>
      <c r="E57" s="436" t="s">
        <v>422</v>
      </c>
      <c r="F57" s="265">
        <f t="shared" si="3"/>
        <v>230</v>
      </c>
      <c r="G57" s="265">
        <f t="shared" si="3"/>
        <v>230</v>
      </c>
    </row>
    <row r="58" spans="1:7" s="417" customFormat="1" ht="22.5">
      <c r="A58" s="429" t="s">
        <v>500</v>
      </c>
      <c r="B58" s="437" t="s">
        <v>421</v>
      </c>
      <c r="C58" s="437" t="s">
        <v>126</v>
      </c>
      <c r="D58" s="437"/>
      <c r="E58" s="438" t="s">
        <v>127</v>
      </c>
      <c r="F58" s="431">
        <f t="shared" si="3"/>
        <v>230</v>
      </c>
      <c r="G58" s="431">
        <f t="shared" si="3"/>
        <v>230</v>
      </c>
    </row>
    <row r="59" spans="1:7" s="417" customFormat="1" ht="26.25" customHeight="1">
      <c r="A59" s="432" t="s">
        <v>500</v>
      </c>
      <c r="B59" s="439" t="s">
        <v>421</v>
      </c>
      <c r="C59" s="439" t="s">
        <v>423</v>
      </c>
      <c r="D59" s="439"/>
      <c r="E59" s="211" t="s">
        <v>495</v>
      </c>
      <c r="F59" s="263">
        <f t="shared" si="3"/>
        <v>230</v>
      </c>
      <c r="G59" s="263">
        <f t="shared" si="3"/>
        <v>230</v>
      </c>
    </row>
    <row r="60" spans="1:7" s="417" customFormat="1" ht="11.25">
      <c r="A60" s="259" t="s">
        <v>500</v>
      </c>
      <c r="B60" s="440" t="s">
        <v>421</v>
      </c>
      <c r="C60" s="440" t="s">
        <v>423</v>
      </c>
      <c r="D60" s="440" t="s">
        <v>395</v>
      </c>
      <c r="E60" s="441" t="s">
        <v>425</v>
      </c>
      <c r="F60" s="264">
        <f t="shared" si="3"/>
        <v>230</v>
      </c>
      <c r="G60" s="264">
        <f t="shared" si="3"/>
        <v>230</v>
      </c>
    </row>
    <row r="61" spans="1:7" s="417" customFormat="1" ht="22.5">
      <c r="A61" s="259" t="s">
        <v>500</v>
      </c>
      <c r="B61" s="259" t="s">
        <v>421</v>
      </c>
      <c r="C61" s="259" t="s">
        <v>423</v>
      </c>
      <c r="D61" s="259" t="s">
        <v>426</v>
      </c>
      <c r="E61" s="260" t="s">
        <v>427</v>
      </c>
      <c r="F61" s="264">
        <f>'Приложение 4'!E490</f>
        <v>230</v>
      </c>
      <c r="G61" s="264">
        <f>'Приложение 4'!F490</f>
        <v>230</v>
      </c>
    </row>
    <row r="62" spans="1:7" s="426" customFormat="1" ht="21">
      <c r="A62" s="422" t="s">
        <v>500</v>
      </c>
      <c r="B62" s="422" t="s">
        <v>473</v>
      </c>
      <c r="C62" s="423"/>
      <c r="D62" s="423"/>
      <c r="E62" s="424" t="s">
        <v>474</v>
      </c>
      <c r="F62" s="241">
        <f aca="true" t="shared" si="4" ref="F62:G66">F63</f>
        <v>3491</v>
      </c>
      <c r="G62" s="241">
        <f t="shared" si="4"/>
        <v>3491</v>
      </c>
    </row>
    <row r="63" spans="1:7" s="426" customFormat="1" ht="10.5">
      <c r="A63" s="427" t="s">
        <v>500</v>
      </c>
      <c r="B63" s="427" t="s">
        <v>475</v>
      </c>
      <c r="C63" s="434"/>
      <c r="D63" s="434"/>
      <c r="E63" s="436" t="s">
        <v>476</v>
      </c>
      <c r="F63" s="206">
        <f t="shared" si="4"/>
        <v>3491</v>
      </c>
      <c r="G63" s="206">
        <f t="shared" si="4"/>
        <v>3491</v>
      </c>
    </row>
    <row r="64" spans="1:7" s="417" customFormat="1" ht="22.5">
      <c r="A64" s="429" t="s">
        <v>500</v>
      </c>
      <c r="B64" s="437" t="s">
        <v>475</v>
      </c>
      <c r="C64" s="437" t="s">
        <v>126</v>
      </c>
      <c r="D64" s="437"/>
      <c r="E64" s="438" t="s">
        <v>127</v>
      </c>
      <c r="F64" s="209">
        <f t="shared" si="4"/>
        <v>3491</v>
      </c>
      <c r="G64" s="209">
        <f t="shared" si="4"/>
        <v>3491</v>
      </c>
    </row>
    <row r="65" spans="1:7" s="417" customFormat="1" ht="11.25">
      <c r="A65" s="432" t="s">
        <v>500</v>
      </c>
      <c r="B65" s="439" t="s">
        <v>475</v>
      </c>
      <c r="C65" s="439" t="s">
        <v>477</v>
      </c>
      <c r="D65" s="439"/>
      <c r="E65" s="442" t="s">
        <v>478</v>
      </c>
      <c r="F65" s="212">
        <f t="shared" si="4"/>
        <v>3491</v>
      </c>
      <c r="G65" s="212">
        <f t="shared" si="4"/>
        <v>3491</v>
      </c>
    </row>
    <row r="66" spans="1:7" s="417" customFormat="1" ht="11.25">
      <c r="A66" s="259" t="s">
        <v>500</v>
      </c>
      <c r="B66" s="440" t="s">
        <v>475</v>
      </c>
      <c r="C66" s="440" t="s">
        <v>477</v>
      </c>
      <c r="D66" s="440" t="s">
        <v>479</v>
      </c>
      <c r="E66" s="441" t="s">
        <v>480</v>
      </c>
      <c r="F66" s="258">
        <f t="shared" si="4"/>
        <v>3491</v>
      </c>
      <c r="G66" s="258">
        <f t="shared" si="4"/>
        <v>3491</v>
      </c>
    </row>
    <row r="67" spans="1:7" s="417" customFormat="1" ht="11.25">
      <c r="A67" s="259" t="s">
        <v>500</v>
      </c>
      <c r="B67" s="259" t="s">
        <v>475</v>
      </c>
      <c r="C67" s="259" t="s">
        <v>477</v>
      </c>
      <c r="D67" s="259" t="s">
        <v>481</v>
      </c>
      <c r="E67" s="260" t="s">
        <v>482</v>
      </c>
      <c r="F67" s="264">
        <f>'Приложение 4'!E578</f>
        <v>3491</v>
      </c>
      <c r="G67" s="264">
        <f>'Приложение 4'!F578</f>
        <v>3491</v>
      </c>
    </row>
    <row r="68" spans="1:7" s="417" customFormat="1" ht="28.5" customHeight="1">
      <c r="A68" s="443" t="s">
        <v>501</v>
      </c>
      <c r="B68" s="443"/>
      <c r="C68" s="443"/>
      <c r="D68" s="443"/>
      <c r="E68" s="443"/>
      <c r="F68" s="444">
        <f>F69+F87+F93</f>
        <v>19354.800000000003</v>
      </c>
      <c r="G68" s="444">
        <f>G69+G87+G93</f>
        <v>19416.7</v>
      </c>
    </row>
    <row r="69" spans="1:7" s="417" customFormat="1" ht="10.5">
      <c r="A69" s="423">
        <v>162</v>
      </c>
      <c r="B69" s="422" t="s">
        <v>69</v>
      </c>
      <c r="C69" s="422"/>
      <c r="D69" s="422"/>
      <c r="E69" s="445" t="s">
        <v>70</v>
      </c>
      <c r="F69" s="425">
        <f>F70</f>
        <v>12338.7</v>
      </c>
      <c r="G69" s="425">
        <f>G70</f>
        <v>12338.7</v>
      </c>
    </row>
    <row r="70" spans="1:7" s="446" customFormat="1" ht="10.5">
      <c r="A70" s="434">
        <v>162</v>
      </c>
      <c r="B70" s="427" t="s">
        <v>140</v>
      </c>
      <c r="C70" s="427"/>
      <c r="D70" s="427"/>
      <c r="E70" s="428" t="s">
        <v>141</v>
      </c>
      <c r="F70" s="265">
        <f>F71+F75+F79</f>
        <v>12338.7</v>
      </c>
      <c r="G70" s="265">
        <f>G71+G75+G79</f>
        <v>12338.7</v>
      </c>
    </row>
    <row r="71" spans="1:7" s="446" customFormat="1" ht="22.5">
      <c r="A71" s="437">
        <v>162</v>
      </c>
      <c r="B71" s="429" t="s">
        <v>140</v>
      </c>
      <c r="C71" s="429" t="s">
        <v>195</v>
      </c>
      <c r="D71" s="429"/>
      <c r="E71" s="438" t="s">
        <v>196</v>
      </c>
      <c r="F71" s="431">
        <f aca="true" t="shared" si="5" ref="F71:G73">F72</f>
        <v>2682.1</v>
      </c>
      <c r="G71" s="431">
        <f t="shared" si="5"/>
        <v>2682.1</v>
      </c>
    </row>
    <row r="72" spans="1:7" s="446" customFormat="1" ht="11.25">
      <c r="A72" s="439">
        <v>162</v>
      </c>
      <c r="B72" s="432" t="s">
        <v>140</v>
      </c>
      <c r="C72" s="432" t="s">
        <v>197</v>
      </c>
      <c r="D72" s="432"/>
      <c r="E72" s="442" t="s">
        <v>198</v>
      </c>
      <c r="F72" s="263">
        <f t="shared" si="5"/>
        <v>2682.1</v>
      </c>
      <c r="G72" s="263">
        <f t="shared" si="5"/>
        <v>2682.1</v>
      </c>
    </row>
    <row r="73" spans="1:7" s="446" customFormat="1" ht="11.25">
      <c r="A73" s="440">
        <v>162</v>
      </c>
      <c r="B73" s="259" t="s">
        <v>140</v>
      </c>
      <c r="C73" s="259" t="s">
        <v>197</v>
      </c>
      <c r="D73" s="259" t="s">
        <v>90</v>
      </c>
      <c r="E73" s="441" t="s">
        <v>91</v>
      </c>
      <c r="F73" s="258">
        <f t="shared" si="5"/>
        <v>2682.1</v>
      </c>
      <c r="G73" s="258">
        <f t="shared" si="5"/>
        <v>2682.1</v>
      </c>
    </row>
    <row r="74" spans="1:7" s="446" customFormat="1" ht="22.5">
      <c r="A74" s="440">
        <v>162</v>
      </c>
      <c r="B74" s="259" t="s">
        <v>140</v>
      </c>
      <c r="C74" s="259" t="s">
        <v>197</v>
      </c>
      <c r="D74" s="259" t="s">
        <v>92</v>
      </c>
      <c r="E74" s="441" t="s">
        <v>93</v>
      </c>
      <c r="F74" s="258">
        <f>'Приложение 4'!E153</f>
        <v>2682.1</v>
      </c>
      <c r="G74" s="258">
        <f>'Приложение 4'!F153</f>
        <v>2682.1</v>
      </c>
    </row>
    <row r="75" spans="1:7" s="446" customFormat="1" ht="30" customHeight="1">
      <c r="A75" s="437">
        <v>162</v>
      </c>
      <c r="B75" s="429" t="s">
        <v>140</v>
      </c>
      <c r="C75" s="429" t="s">
        <v>203</v>
      </c>
      <c r="D75" s="429"/>
      <c r="E75" s="430" t="s">
        <v>488</v>
      </c>
      <c r="F75" s="431">
        <f aca="true" t="shared" si="6" ref="F75:G77">F76</f>
        <v>270</v>
      </c>
      <c r="G75" s="431">
        <f t="shared" si="6"/>
        <v>270</v>
      </c>
    </row>
    <row r="76" spans="1:7" s="446" customFormat="1" ht="11.25">
      <c r="A76" s="439">
        <v>162</v>
      </c>
      <c r="B76" s="432" t="s">
        <v>140</v>
      </c>
      <c r="C76" s="432" t="s">
        <v>205</v>
      </c>
      <c r="D76" s="432"/>
      <c r="E76" s="261" t="s">
        <v>206</v>
      </c>
      <c r="F76" s="263">
        <f t="shared" si="6"/>
        <v>270</v>
      </c>
      <c r="G76" s="263">
        <f t="shared" si="6"/>
        <v>270</v>
      </c>
    </row>
    <row r="77" spans="1:7" s="446" customFormat="1" ht="11.25">
      <c r="A77" s="440">
        <v>162</v>
      </c>
      <c r="B77" s="259" t="s">
        <v>140</v>
      </c>
      <c r="C77" s="259" t="s">
        <v>205</v>
      </c>
      <c r="D77" s="259" t="s">
        <v>90</v>
      </c>
      <c r="E77" s="260" t="s">
        <v>91</v>
      </c>
      <c r="F77" s="258">
        <f t="shared" si="6"/>
        <v>270</v>
      </c>
      <c r="G77" s="258">
        <f t="shared" si="6"/>
        <v>270</v>
      </c>
    </row>
    <row r="78" spans="1:7" s="446" customFormat="1" ht="22.5">
      <c r="A78" s="440">
        <v>162</v>
      </c>
      <c r="B78" s="259" t="s">
        <v>140</v>
      </c>
      <c r="C78" s="259" t="s">
        <v>205</v>
      </c>
      <c r="D78" s="259" t="s">
        <v>92</v>
      </c>
      <c r="E78" s="260" t="s">
        <v>93</v>
      </c>
      <c r="F78" s="258">
        <f>'Приложение 4'!E157</f>
        <v>270</v>
      </c>
      <c r="G78" s="258">
        <f>'Приложение 4'!F157</f>
        <v>270</v>
      </c>
    </row>
    <row r="79" spans="1:7" s="417" customFormat="1" ht="22.5">
      <c r="A79" s="437">
        <v>162</v>
      </c>
      <c r="B79" s="429" t="s">
        <v>140</v>
      </c>
      <c r="C79" s="429" t="s">
        <v>207</v>
      </c>
      <c r="D79" s="429"/>
      <c r="E79" s="430" t="s">
        <v>208</v>
      </c>
      <c r="F79" s="431">
        <f>F80</f>
        <v>9386.6</v>
      </c>
      <c r="G79" s="431">
        <f>G80</f>
        <v>9386.6</v>
      </c>
    </row>
    <row r="80" spans="1:7" s="417" customFormat="1" ht="22.5" customHeight="1">
      <c r="A80" s="439">
        <v>162</v>
      </c>
      <c r="B80" s="432" t="s">
        <v>140</v>
      </c>
      <c r="C80" s="432" t="s">
        <v>209</v>
      </c>
      <c r="D80" s="432"/>
      <c r="E80" s="261" t="s">
        <v>78</v>
      </c>
      <c r="F80" s="263">
        <f>F81+F83+F85</f>
        <v>9386.6</v>
      </c>
      <c r="G80" s="263">
        <f>G81+G83+G85</f>
        <v>9386.6</v>
      </c>
    </row>
    <row r="81" spans="1:7" s="417" customFormat="1" ht="33.75">
      <c r="A81" s="447">
        <v>162</v>
      </c>
      <c r="B81" s="259" t="s">
        <v>140</v>
      </c>
      <c r="C81" s="259" t="s">
        <v>209</v>
      </c>
      <c r="D81" s="259" t="s">
        <v>79</v>
      </c>
      <c r="E81" s="260" t="s">
        <v>80</v>
      </c>
      <c r="F81" s="258">
        <f>F82</f>
        <v>8957.1</v>
      </c>
      <c r="G81" s="258">
        <f>G82</f>
        <v>8957.1</v>
      </c>
    </row>
    <row r="82" spans="1:7" s="417" customFormat="1" ht="11.25">
      <c r="A82" s="447">
        <v>162</v>
      </c>
      <c r="B82" s="259" t="s">
        <v>140</v>
      </c>
      <c r="C82" s="259" t="s">
        <v>209</v>
      </c>
      <c r="D82" s="259" t="s">
        <v>81</v>
      </c>
      <c r="E82" s="260" t="s">
        <v>82</v>
      </c>
      <c r="F82" s="258">
        <f>'Приложение 4'!E161</f>
        <v>8957.1</v>
      </c>
      <c r="G82" s="258">
        <f>'Приложение 4'!F161</f>
        <v>8957.1</v>
      </c>
    </row>
    <row r="83" spans="1:7" s="417" customFormat="1" ht="11.25">
      <c r="A83" s="447">
        <v>162</v>
      </c>
      <c r="B83" s="259" t="s">
        <v>140</v>
      </c>
      <c r="C83" s="259" t="s">
        <v>209</v>
      </c>
      <c r="D83" s="259" t="s">
        <v>90</v>
      </c>
      <c r="E83" s="260" t="s">
        <v>91</v>
      </c>
      <c r="F83" s="258">
        <f>F84</f>
        <v>427.8</v>
      </c>
      <c r="G83" s="258">
        <f>G84</f>
        <v>427.8</v>
      </c>
    </row>
    <row r="84" spans="1:7" s="417" customFormat="1" ht="22.5">
      <c r="A84" s="447">
        <v>162</v>
      </c>
      <c r="B84" s="259" t="s">
        <v>140</v>
      </c>
      <c r="C84" s="259" t="s">
        <v>209</v>
      </c>
      <c r="D84" s="259" t="s">
        <v>92</v>
      </c>
      <c r="E84" s="260" t="s">
        <v>93</v>
      </c>
      <c r="F84" s="258">
        <f>'Приложение 4'!E163</f>
        <v>427.8</v>
      </c>
      <c r="G84" s="258">
        <f>'Приложение 4'!F163</f>
        <v>427.8</v>
      </c>
    </row>
    <row r="85" spans="1:7" s="417" customFormat="1" ht="11.25">
      <c r="A85" s="447">
        <v>162</v>
      </c>
      <c r="B85" s="259" t="s">
        <v>140</v>
      </c>
      <c r="C85" s="259" t="s">
        <v>209</v>
      </c>
      <c r="D85" s="259" t="s">
        <v>94</v>
      </c>
      <c r="E85" s="260" t="s">
        <v>95</v>
      </c>
      <c r="F85" s="258">
        <f>F86</f>
        <v>1.7</v>
      </c>
      <c r="G85" s="258">
        <f>G86</f>
        <v>1.7</v>
      </c>
    </row>
    <row r="86" spans="1:7" s="417" customFormat="1" ht="11.25">
      <c r="A86" s="447">
        <v>162</v>
      </c>
      <c r="B86" s="259" t="s">
        <v>140</v>
      </c>
      <c r="C86" s="259" t="s">
        <v>209</v>
      </c>
      <c r="D86" s="259" t="s">
        <v>96</v>
      </c>
      <c r="E86" s="260" t="s">
        <v>97</v>
      </c>
      <c r="F86" s="258">
        <f>'Приложение 4'!E165</f>
        <v>1.7</v>
      </c>
      <c r="G86" s="258">
        <f>'Приложение 4'!F165</f>
        <v>1.7</v>
      </c>
    </row>
    <row r="87" spans="1:7" s="417" customFormat="1" ht="10.5">
      <c r="A87" s="423">
        <v>162</v>
      </c>
      <c r="B87" s="422" t="s">
        <v>244</v>
      </c>
      <c r="C87" s="423"/>
      <c r="D87" s="423"/>
      <c r="E87" s="445" t="s">
        <v>245</v>
      </c>
      <c r="F87" s="425">
        <f aca="true" t="shared" si="7" ref="F87:G91">F88</f>
        <v>1894.5</v>
      </c>
      <c r="G87" s="425">
        <f t="shared" si="7"/>
        <v>1894.5</v>
      </c>
    </row>
    <row r="88" spans="1:7" s="446" customFormat="1" ht="10.5">
      <c r="A88" s="434">
        <v>162</v>
      </c>
      <c r="B88" s="427" t="s">
        <v>279</v>
      </c>
      <c r="C88" s="434"/>
      <c r="D88" s="434"/>
      <c r="E88" s="428" t="s">
        <v>280</v>
      </c>
      <c r="F88" s="265">
        <f t="shared" si="7"/>
        <v>1894.5</v>
      </c>
      <c r="G88" s="265">
        <f t="shared" si="7"/>
        <v>1894.5</v>
      </c>
    </row>
    <row r="89" spans="1:7" s="417" customFormat="1" ht="33.75">
      <c r="A89" s="429" t="s">
        <v>502</v>
      </c>
      <c r="B89" s="429" t="s">
        <v>279</v>
      </c>
      <c r="C89" s="429" t="s">
        <v>298</v>
      </c>
      <c r="D89" s="429"/>
      <c r="E89" s="430" t="s">
        <v>299</v>
      </c>
      <c r="F89" s="431">
        <f t="shared" si="7"/>
        <v>1894.5</v>
      </c>
      <c r="G89" s="431">
        <f t="shared" si="7"/>
        <v>1894.5</v>
      </c>
    </row>
    <row r="90" spans="1:7" s="417" customFormat="1" ht="11.25">
      <c r="A90" s="432" t="s">
        <v>502</v>
      </c>
      <c r="B90" s="432" t="s">
        <v>279</v>
      </c>
      <c r="C90" s="432" t="s">
        <v>300</v>
      </c>
      <c r="D90" s="432"/>
      <c r="E90" s="261" t="s">
        <v>301</v>
      </c>
      <c r="F90" s="263">
        <f t="shared" si="7"/>
        <v>1894.5</v>
      </c>
      <c r="G90" s="263">
        <f t="shared" si="7"/>
        <v>1894.5</v>
      </c>
    </row>
    <row r="91" spans="1:7" s="417" customFormat="1" ht="11.25">
      <c r="A91" s="259" t="s">
        <v>502</v>
      </c>
      <c r="B91" s="259" t="s">
        <v>279</v>
      </c>
      <c r="C91" s="259" t="s">
        <v>300</v>
      </c>
      <c r="D91" s="259" t="s">
        <v>90</v>
      </c>
      <c r="E91" s="260" t="s">
        <v>91</v>
      </c>
      <c r="F91" s="258">
        <f t="shared" si="7"/>
        <v>1894.5</v>
      </c>
      <c r="G91" s="258">
        <f t="shared" si="7"/>
        <v>1894.5</v>
      </c>
    </row>
    <row r="92" spans="1:7" s="417" customFormat="1" ht="22.5">
      <c r="A92" s="259" t="s">
        <v>502</v>
      </c>
      <c r="B92" s="259" t="s">
        <v>279</v>
      </c>
      <c r="C92" s="259" t="s">
        <v>300</v>
      </c>
      <c r="D92" s="259" t="s">
        <v>92</v>
      </c>
      <c r="E92" s="260" t="s">
        <v>93</v>
      </c>
      <c r="F92" s="258">
        <f>'Приложение 4'!E264</f>
        <v>1894.5</v>
      </c>
      <c r="G92" s="258">
        <f>'Приложение 4'!F264</f>
        <v>1894.5</v>
      </c>
    </row>
    <row r="93" spans="1:7" s="417" customFormat="1" ht="10.5">
      <c r="A93" s="422">
        <v>162</v>
      </c>
      <c r="B93" s="422" t="s">
        <v>419</v>
      </c>
      <c r="C93" s="422"/>
      <c r="D93" s="422"/>
      <c r="E93" s="445" t="s">
        <v>420</v>
      </c>
      <c r="F93" s="425">
        <f>F94</f>
        <v>5121.6</v>
      </c>
      <c r="G93" s="425">
        <f>G94</f>
        <v>5183.5</v>
      </c>
    </row>
    <row r="94" spans="1:7" s="417" customFormat="1" ht="10.5">
      <c r="A94" s="427" t="s">
        <v>502</v>
      </c>
      <c r="B94" s="427" t="s">
        <v>447</v>
      </c>
      <c r="C94" s="434"/>
      <c r="D94" s="434"/>
      <c r="E94" s="428" t="s">
        <v>448</v>
      </c>
      <c r="F94" s="265">
        <f>F95</f>
        <v>5121.6</v>
      </c>
      <c r="G94" s="265">
        <f>G95</f>
        <v>5183.5</v>
      </c>
    </row>
    <row r="95" spans="1:7" s="417" customFormat="1" ht="33.75">
      <c r="A95" s="429">
        <v>162</v>
      </c>
      <c r="B95" s="429" t="s">
        <v>447</v>
      </c>
      <c r="C95" s="429" t="s">
        <v>153</v>
      </c>
      <c r="D95" s="429"/>
      <c r="E95" s="430" t="s">
        <v>154</v>
      </c>
      <c r="F95" s="431">
        <f>F96+F99</f>
        <v>5121.6</v>
      </c>
      <c r="G95" s="431">
        <f>G96+G99</f>
        <v>5183.5</v>
      </c>
    </row>
    <row r="96" spans="1:7" s="417" customFormat="1" ht="33.75">
      <c r="A96" s="432">
        <v>162</v>
      </c>
      <c r="B96" s="432" t="s">
        <v>447</v>
      </c>
      <c r="C96" s="432" t="s">
        <v>451</v>
      </c>
      <c r="D96" s="432"/>
      <c r="E96" s="261" t="s">
        <v>452</v>
      </c>
      <c r="F96" s="263">
        <f>F97</f>
        <v>1237.1</v>
      </c>
      <c r="G96" s="263">
        <f>G97</f>
        <v>1299</v>
      </c>
    </row>
    <row r="97" spans="1:7" s="417" customFormat="1" ht="22.5">
      <c r="A97" s="259" t="s">
        <v>502</v>
      </c>
      <c r="B97" s="213" t="s">
        <v>447</v>
      </c>
      <c r="C97" s="213" t="s">
        <v>451</v>
      </c>
      <c r="D97" s="213" t="s">
        <v>191</v>
      </c>
      <c r="E97" s="220" t="s">
        <v>192</v>
      </c>
      <c r="F97" s="258">
        <f>F98</f>
        <v>1237.1</v>
      </c>
      <c r="G97" s="258">
        <f>G98</f>
        <v>1299</v>
      </c>
    </row>
    <row r="98" spans="1:7" s="417" customFormat="1" ht="11.25">
      <c r="A98" s="259" t="s">
        <v>502</v>
      </c>
      <c r="B98" s="213" t="s">
        <v>447</v>
      </c>
      <c r="C98" s="213" t="s">
        <v>451</v>
      </c>
      <c r="D98" s="213" t="s">
        <v>193</v>
      </c>
      <c r="E98" s="220" t="s">
        <v>273</v>
      </c>
      <c r="F98" s="258">
        <f>'Приложение 4'!E529</f>
        <v>1237.1</v>
      </c>
      <c r="G98" s="258">
        <f>'Приложение 4'!F529</f>
        <v>1299</v>
      </c>
    </row>
    <row r="99" spans="1:7" s="417" customFormat="1" ht="33.75">
      <c r="A99" s="432" t="s">
        <v>502</v>
      </c>
      <c r="B99" s="432" t="s">
        <v>447</v>
      </c>
      <c r="C99" s="432" t="s">
        <v>453</v>
      </c>
      <c r="D99" s="432"/>
      <c r="E99" s="261" t="s">
        <v>452</v>
      </c>
      <c r="F99" s="263">
        <f>F100</f>
        <v>3884.5</v>
      </c>
      <c r="G99" s="263">
        <f>G100</f>
        <v>3884.5</v>
      </c>
    </row>
    <row r="100" spans="1:7" s="417" customFormat="1" ht="22.5">
      <c r="A100" s="259" t="s">
        <v>502</v>
      </c>
      <c r="B100" s="213" t="s">
        <v>447</v>
      </c>
      <c r="C100" s="213" t="s">
        <v>453</v>
      </c>
      <c r="D100" s="213" t="s">
        <v>191</v>
      </c>
      <c r="E100" s="220" t="s">
        <v>192</v>
      </c>
      <c r="F100" s="258">
        <f>F101</f>
        <v>3884.5</v>
      </c>
      <c r="G100" s="258">
        <f>G101</f>
        <v>3884.5</v>
      </c>
    </row>
    <row r="101" spans="1:7" s="417" customFormat="1" ht="11.25">
      <c r="A101" s="259" t="s">
        <v>502</v>
      </c>
      <c r="B101" s="213" t="s">
        <v>447</v>
      </c>
      <c r="C101" s="213" t="s">
        <v>453</v>
      </c>
      <c r="D101" s="213" t="s">
        <v>193</v>
      </c>
      <c r="E101" s="220" t="s">
        <v>273</v>
      </c>
      <c r="F101" s="258">
        <f>'Приложение 4'!E532</f>
        <v>3884.5</v>
      </c>
      <c r="G101" s="258">
        <f>'Приложение 4'!F532</f>
        <v>3884.5</v>
      </c>
    </row>
    <row r="102" spans="1:7" s="426" customFormat="1" ht="15.75">
      <c r="A102" s="443" t="s">
        <v>503</v>
      </c>
      <c r="B102" s="443"/>
      <c r="C102" s="443"/>
      <c r="D102" s="443"/>
      <c r="E102" s="443"/>
      <c r="F102" s="444">
        <f>F103+F152+F176+F191</f>
        <v>72006.6</v>
      </c>
      <c r="G102" s="444">
        <f>G103+G152+G176+G191</f>
        <v>73352.2</v>
      </c>
    </row>
    <row r="103" spans="1:7" s="426" customFormat="1" ht="10.5">
      <c r="A103" s="423">
        <v>312</v>
      </c>
      <c r="B103" s="422" t="s">
        <v>69</v>
      </c>
      <c r="C103" s="422"/>
      <c r="D103" s="422"/>
      <c r="E103" s="445" t="s">
        <v>70</v>
      </c>
      <c r="F103" s="425">
        <f>F104+F110+F131+F136</f>
        <v>49031.3</v>
      </c>
      <c r="G103" s="425">
        <f>G104+G110+G131+G136</f>
        <v>49118.9</v>
      </c>
    </row>
    <row r="104" spans="1:7" s="448" customFormat="1" ht="21">
      <c r="A104" s="434">
        <v>312</v>
      </c>
      <c r="B104" s="427" t="s">
        <v>71</v>
      </c>
      <c r="C104" s="427"/>
      <c r="D104" s="427"/>
      <c r="E104" s="428" t="s">
        <v>72</v>
      </c>
      <c r="F104" s="265">
        <f aca="true" t="shared" si="8" ref="F104:G108">F105</f>
        <v>2613.9</v>
      </c>
      <c r="G104" s="265">
        <f t="shared" si="8"/>
        <v>2613.9</v>
      </c>
    </row>
    <row r="105" spans="1:7" s="417" customFormat="1" ht="22.5">
      <c r="A105" s="437">
        <v>312</v>
      </c>
      <c r="B105" s="429" t="s">
        <v>71</v>
      </c>
      <c r="C105" s="429" t="s">
        <v>73</v>
      </c>
      <c r="D105" s="429"/>
      <c r="E105" s="430" t="s">
        <v>74</v>
      </c>
      <c r="F105" s="431">
        <f t="shared" si="8"/>
        <v>2613.9</v>
      </c>
      <c r="G105" s="431">
        <f t="shared" si="8"/>
        <v>2613.9</v>
      </c>
    </row>
    <row r="106" spans="1:7" s="417" customFormat="1" ht="11.25">
      <c r="A106" s="439">
        <v>312</v>
      </c>
      <c r="B106" s="432" t="s">
        <v>71</v>
      </c>
      <c r="C106" s="432" t="s">
        <v>75</v>
      </c>
      <c r="D106" s="432"/>
      <c r="E106" s="261" t="s">
        <v>76</v>
      </c>
      <c r="F106" s="263">
        <f t="shared" si="8"/>
        <v>2613.9</v>
      </c>
      <c r="G106" s="263">
        <f t="shared" si="8"/>
        <v>2613.9</v>
      </c>
    </row>
    <row r="107" spans="1:7" s="417" customFormat="1" ht="19.5" customHeight="1">
      <c r="A107" s="439">
        <v>312</v>
      </c>
      <c r="B107" s="432" t="s">
        <v>71</v>
      </c>
      <c r="C107" s="432" t="s">
        <v>77</v>
      </c>
      <c r="D107" s="432"/>
      <c r="E107" s="261" t="s">
        <v>78</v>
      </c>
      <c r="F107" s="263">
        <f t="shared" si="8"/>
        <v>2613.9</v>
      </c>
      <c r="G107" s="263">
        <f t="shared" si="8"/>
        <v>2613.9</v>
      </c>
    </row>
    <row r="108" spans="1:7" s="417" customFormat="1" ht="33.75">
      <c r="A108" s="440">
        <v>312</v>
      </c>
      <c r="B108" s="259" t="s">
        <v>71</v>
      </c>
      <c r="C108" s="259" t="s">
        <v>77</v>
      </c>
      <c r="D108" s="259" t="s">
        <v>79</v>
      </c>
      <c r="E108" s="260" t="s">
        <v>80</v>
      </c>
      <c r="F108" s="258">
        <f t="shared" si="8"/>
        <v>2613.9</v>
      </c>
      <c r="G108" s="258">
        <f t="shared" si="8"/>
        <v>2613.9</v>
      </c>
    </row>
    <row r="109" spans="1:7" s="417" customFormat="1" ht="11.25">
      <c r="A109" s="449">
        <v>312</v>
      </c>
      <c r="B109" s="450" t="s">
        <v>71</v>
      </c>
      <c r="C109" s="450" t="s">
        <v>77</v>
      </c>
      <c r="D109" s="450" t="s">
        <v>81</v>
      </c>
      <c r="E109" s="451" t="s">
        <v>82</v>
      </c>
      <c r="F109" s="258">
        <f>'Приложение 4'!E16</f>
        <v>2613.9</v>
      </c>
      <c r="G109" s="258">
        <f>'Приложение 4'!F16</f>
        <v>2613.9</v>
      </c>
    </row>
    <row r="110" spans="1:7" s="446" customFormat="1" ht="31.5">
      <c r="A110" s="434">
        <v>312</v>
      </c>
      <c r="B110" s="427" t="s">
        <v>109</v>
      </c>
      <c r="C110" s="427"/>
      <c r="D110" s="427"/>
      <c r="E110" s="428" t="s">
        <v>110</v>
      </c>
      <c r="F110" s="265">
        <f>F111</f>
        <v>39326.3</v>
      </c>
      <c r="G110" s="265">
        <f>G111</f>
        <v>39413.9</v>
      </c>
    </row>
    <row r="111" spans="1:7" s="417" customFormat="1" ht="22.5">
      <c r="A111" s="437">
        <v>312</v>
      </c>
      <c r="B111" s="429" t="s">
        <v>109</v>
      </c>
      <c r="C111" s="429" t="s">
        <v>73</v>
      </c>
      <c r="D111" s="429"/>
      <c r="E111" s="430" t="s">
        <v>74</v>
      </c>
      <c r="F111" s="431">
        <f>F112</f>
        <v>39326.3</v>
      </c>
      <c r="G111" s="431">
        <f>G112</f>
        <v>39413.9</v>
      </c>
    </row>
    <row r="112" spans="1:7" s="417" customFormat="1" ht="11.25">
      <c r="A112" s="439">
        <v>312</v>
      </c>
      <c r="B112" s="432" t="s">
        <v>109</v>
      </c>
      <c r="C112" s="432" t="s">
        <v>118</v>
      </c>
      <c r="D112" s="432"/>
      <c r="E112" s="261" t="s">
        <v>119</v>
      </c>
      <c r="F112" s="263">
        <f>F113+F118+F123</f>
        <v>39326.3</v>
      </c>
      <c r="G112" s="263">
        <f>G113+G118+G123</f>
        <v>39413.9</v>
      </c>
    </row>
    <row r="113" spans="1:7" s="417" customFormat="1" ht="22.5">
      <c r="A113" s="439">
        <v>312</v>
      </c>
      <c r="B113" s="432" t="s">
        <v>109</v>
      </c>
      <c r="C113" s="432" t="s">
        <v>120</v>
      </c>
      <c r="D113" s="432"/>
      <c r="E113" s="261" t="s">
        <v>121</v>
      </c>
      <c r="F113" s="263">
        <f>F114+F116</f>
        <v>1463.5</v>
      </c>
      <c r="G113" s="263">
        <f>G114+G116</f>
        <v>1529.2</v>
      </c>
    </row>
    <row r="114" spans="1:7" s="417" customFormat="1" ht="33.75">
      <c r="A114" s="440">
        <v>312</v>
      </c>
      <c r="B114" s="259" t="s">
        <v>109</v>
      </c>
      <c r="C114" s="259" t="s">
        <v>120</v>
      </c>
      <c r="D114" s="259" t="s">
        <v>79</v>
      </c>
      <c r="E114" s="260" t="s">
        <v>80</v>
      </c>
      <c r="F114" s="258">
        <f>F115</f>
        <v>1356.8</v>
      </c>
      <c r="G114" s="258">
        <f>G115</f>
        <v>1487.2</v>
      </c>
    </row>
    <row r="115" spans="1:7" s="417" customFormat="1" ht="11.25">
      <c r="A115" s="440">
        <v>312</v>
      </c>
      <c r="B115" s="259" t="s">
        <v>109</v>
      </c>
      <c r="C115" s="259" t="s">
        <v>120</v>
      </c>
      <c r="D115" s="259" t="s">
        <v>81</v>
      </c>
      <c r="E115" s="260" t="s">
        <v>82</v>
      </c>
      <c r="F115" s="258">
        <f>'Приложение 4'!E55</f>
        <v>1356.8</v>
      </c>
      <c r="G115" s="258">
        <f>'Приложение 4'!F55</f>
        <v>1487.2</v>
      </c>
    </row>
    <row r="116" spans="1:7" s="417" customFormat="1" ht="11.25">
      <c r="A116" s="440">
        <v>312</v>
      </c>
      <c r="B116" s="259" t="s">
        <v>109</v>
      </c>
      <c r="C116" s="259" t="s">
        <v>120</v>
      </c>
      <c r="D116" s="259" t="s">
        <v>90</v>
      </c>
      <c r="E116" s="260" t="s">
        <v>91</v>
      </c>
      <c r="F116" s="258">
        <f>F117</f>
        <v>106.7</v>
      </c>
      <c r="G116" s="258">
        <f>G117</f>
        <v>42</v>
      </c>
    </row>
    <row r="117" spans="1:7" s="417" customFormat="1" ht="22.5">
      <c r="A117" s="440">
        <v>312</v>
      </c>
      <c r="B117" s="259" t="s">
        <v>109</v>
      </c>
      <c r="C117" s="259" t="s">
        <v>120</v>
      </c>
      <c r="D117" s="259" t="s">
        <v>92</v>
      </c>
      <c r="E117" s="260" t="s">
        <v>93</v>
      </c>
      <c r="F117" s="258">
        <f>'Приложение 4'!E57</f>
        <v>106.7</v>
      </c>
      <c r="G117" s="258">
        <f>'Приложение 4'!F57</f>
        <v>42</v>
      </c>
    </row>
    <row r="118" spans="1:7" s="417" customFormat="1" ht="22.5">
      <c r="A118" s="439">
        <v>312</v>
      </c>
      <c r="B118" s="432" t="s">
        <v>109</v>
      </c>
      <c r="C118" s="432" t="s">
        <v>122</v>
      </c>
      <c r="D118" s="432"/>
      <c r="E118" s="261" t="s">
        <v>116</v>
      </c>
      <c r="F118" s="263">
        <f>F119+F121</f>
        <v>562.8</v>
      </c>
      <c r="G118" s="263">
        <f>G119+G121</f>
        <v>584.7</v>
      </c>
    </row>
    <row r="119" spans="1:7" s="417" customFormat="1" ht="33.75">
      <c r="A119" s="440">
        <v>312</v>
      </c>
      <c r="B119" s="259" t="s">
        <v>109</v>
      </c>
      <c r="C119" s="259" t="s">
        <v>122</v>
      </c>
      <c r="D119" s="259" t="s">
        <v>79</v>
      </c>
      <c r="E119" s="260" t="s">
        <v>80</v>
      </c>
      <c r="F119" s="258">
        <f>F120</f>
        <v>480.4</v>
      </c>
      <c r="G119" s="258">
        <f>G120</f>
        <v>478.75</v>
      </c>
    </row>
    <row r="120" spans="1:7" s="417" customFormat="1" ht="11.25">
      <c r="A120" s="440">
        <v>312</v>
      </c>
      <c r="B120" s="259" t="s">
        <v>109</v>
      </c>
      <c r="C120" s="259" t="s">
        <v>122</v>
      </c>
      <c r="D120" s="259" t="s">
        <v>81</v>
      </c>
      <c r="E120" s="260" t="s">
        <v>82</v>
      </c>
      <c r="F120" s="258">
        <f>'Приложение 4'!E60</f>
        <v>480.4</v>
      </c>
      <c r="G120" s="258">
        <f>'Приложение 4'!F60</f>
        <v>478.75</v>
      </c>
    </row>
    <row r="121" spans="1:7" s="417" customFormat="1" ht="11.25">
      <c r="A121" s="440">
        <v>312</v>
      </c>
      <c r="B121" s="259" t="s">
        <v>109</v>
      </c>
      <c r="C121" s="259" t="s">
        <v>122</v>
      </c>
      <c r="D121" s="259" t="s">
        <v>90</v>
      </c>
      <c r="E121" s="260" t="s">
        <v>91</v>
      </c>
      <c r="F121" s="258">
        <f>F122</f>
        <v>82.4</v>
      </c>
      <c r="G121" s="258">
        <f>G122</f>
        <v>105.95</v>
      </c>
    </row>
    <row r="122" spans="1:7" s="417" customFormat="1" ht="22.5">
      <c r="A122" s="440">
        <v>312</v>
      </c>
      <c r="B122" s="259" t="s">
        <v>109</v>
      </c>
      <c r="C122" s="259" t="s">
        <v>122</v>
      </c>
      <c r="D122" s="259" t="s">
        <v>92</v>
      </c>
      <c r="E122" s="260" t="s">
        <v>93</v>
      </c>
      <c r="F122" s="258">
        <f>'Приложение 4'!E62</f>
        <v>82.4</v>
      </c>
      <c r="G122" s="258">
        <f>'Приложение 4'!F62</f>
        <v>105.95</v>
      </c>
    </row>
    <row r="123" spans="1:7" s="417" customFormat="1" ht="22.5">
      <c r="A123" s="439">
        <v>312</v>
      </c>
      <c r="B123" s="432" t="s">
        <v>109</v>
      </c>
      <c r="C123" s="432" t="s">
        <v>123</v>
      </c>
      <c r="D123" s="432"/>
      <c r="E123" s="261" t="s">
        <v>78</v>
      </c>
      <c r="F123" s="263">
        <f>F124+F126+F128</f>
        <v>37300</v>
      </c>
      <c r="G123" s="263">
        <f>G124+G126+G128</f>
        <v>37300</v>
      </c>
    </row>
    <row r="124" spans="1:7" s="417" customFormat="1" ht="33.75">
      <c r="A124" s="440">
        <v>312</v>
      </c>
      <c r="B124" s="259" t="s">
        <v>109</v>
      </c>
      <c r="C124" s="259" t="s">
        <v>123</v>
      </c>
      <c r="D124" s="259" t="s">
        <v>79</v>
      </c>
      <c r="E124" s="260" t="s">
        <v>80</v>
      </c>
      <c r="F124" s="258">
        <f>F125</f>
        <v>28059.1</v>
      </c>
      <c r="G124" s="258">
        <f>G125</f>
        <v>28059.1</v>
      </c>
    </row>
    <row r="125" spans="1:7" s="417" customFormat="1" ht="11.25">
      <c r="A125" s="440">
        <v>312</v>
      </c>
      <c r="B125" s="259" t="s">
        <v>109</v>
      </c>
      <c r="C125" s="259" t="s">
        <v>123</v>
      </c>
      <c r="D125" s="259" t="s">
        <v>81</v>
      </c>
      <c r="E125" s="260" t="s">
        <v>82</v>
      </c>
      <c r="F125" s="258">
        <f>'Приложение 4'!E65</f>
        <v>28059.1</v>
      </c>
      <c r="G125" s="258">
        <f>'Приложение 4'!F65</f>
        <v>28059.1</v>
      </c>
    </row>
    <row r="126" spans="1:7" s="417" customFormat="1" ht="11.25">
      <c r="A126" s="440">
        <v>312</v>
      </c>
      <c r="B126" s="259" t="s">
        <v>109</v>
      </c>
      <c r="C126" s="259" t="s">
        <v>123</v>
      </c>
      <c r="D126" s="259" t="s">
        <v>90</v>
      </c>
      <c r="E126" s="260" t="s">
        <v>91</v>
      </c>
      <c r="F126" s="258">
        <f>F127</f>
        <v>8498.2</v>
      </c>
      <c r="G126" s="258">
        <f>G127</f>
        <v>8498.2</v>
      </c>
    </row>
    <row r="127" spans="1:7" s="417" customFormat="1" ht="22.5">
      <c r="A127" s="440">
        <v>312</v>
      </c>
      <c r="B127" s="259" t="s">
        <v>109</v>
      </c>
      <c r="C127" s="259" t="s">
        <v>123</v>
      </c>
      <c r="D127" s="259" t="s">
        <v>92</v>
      </c>
      <c r="E127" s="260" t="s">
        <v>93</v>
      </c>
      <c r="F127" s="258">
        <f>'Приложение 4'!E67</f>
        <v>8498.2</v>
      </c>
      <c r="G127" s="258">
        <f>'Приложение 4'!F67</f>
        <v>8498.2</v>
      </c>
    </row>
    <row r="128" spans="1:7" s="417" customFormat="1" ht="11.25">
      <c r="A128" s="440">
        <v>312</v>
      </c>
      <c r="B128" s="259" t="s">
        <v>109</v>
      </c>
      <c r="C128" s="259" t="s">
        <v>123</v>
      </c>
      <c r="D128" s="259" t="s">
        <v>94</v>
      </c>
      <c r="E128" s="260" t="s">
        <v>95</v>
      </c>
      <c r="F128" s="258">
        <f>F129+F130</f>
        <v>742.7</v>
      </c>
      <c r="G128" s="258">
        <f>G129+G130</f>
        <v>742.7</v>
      </c>
    </row>
    <row r="129" spans="1:7" s="417" customFormat="1" ht="11.25">
      <c r="A129" s="440">
        <v>312</v>
      </c>
      <c r="B129" s="259" t="s">
        <v>109</v>
      </c>
      <c r="C129" s="259" t="s">
        <v>123</v>
      </c>
      <c r="D129" s="259" t="s">
        <v>96</v>
      </c>
      <c r="E129" s="260" t="s">
        <v>97</v>
      </c>
      <c r="F129" s="258">
        <f>'Приложение 4'!E69</f>
        <v>514.7</v>
      </c>
      <c r="G129" s="258">
        <f>'Приложение 4'!F69</f>
        <v>514.7</v>
      </c>
    </row>
    <row r="130" spans="1:7" s="417" customFormat="1" ht="11.25">
      <c r="A130" s="440">
        <v>312</v>
      </c>
      <c r="B130" s="259" t="s">
        <v>109</v>
      </c>
      <c r="C130" s="259" t="s">
        <v>123</v>
      </c>
      <c r="D130" s="259" t="s">
        <v>98</v>
      </c>
      <c r="E130" s="260" t="s">
        <v>99</v>
      </c>
      <c r="F130" s="258">
        <f>'Приложение 4'!E70</f>
        <v>228</v>
      </c>
      <c r="G130" s="258">
        <f>'Приложение 4'!F70</f>
        <v>228</v>
      </c>
    </row>
    <row r="131" spans="1:7" s="417" customFormat="1" ht="10.5">
      <c r="A131" s="434">
        <v>312</v>
      </c>
      <c r="B131" s="427" t="s">
        <v>132</v>
      </c>
      <c r="C131" s="427"/>
      <c r="D131" s="427"/>
      <c r="E131" s="428" t="s">
        <v>133</v>
      </c>
      <c r="F131" s="265">
        <f aca="true" t="shared" si="9" ref="F131:G134">F132</f>
        <v>4200</v>
      </c>
      <c r="G131" s="265">
        <f t="shared" si="9"/>
        <v>4200</v>
      </c>
    </row>
    <row r="132" spans="1:7" s="417" customFormat="1" ht="11.25">
      <c r="A132" s="437">
        <v>312</v>
      </c>
      <c r="B132" s="429" t="s">
        <v>132</v>
      </c>
      <c r="C132" s="429" t="s">
        <v>134</v>
      </c>
      <c r="D132" s="429"/>
      <c r="E132" s="430" t="s">
        <v>135</v>
      </c>
      <c r="F132" s="431">
        <f t="shared" si="9"/>
        <v>4200</v>
      </c>
      <c r="G132" s="431">
        <f t="shared" si="9"/>
        <v>4200</v>
      </c>
    </row>
    <row r="133" spans="1:7" s="417" customFormat="1" ht="11.25">
      <c r="A133" s="439">
        <v>312</v>
      </c>
      <c r="B133" s="432" t="s">
        <v>132</v>
      </c>
      <c r="C133" s="432" t="s">
        <v>136</v>
      </c>
      <c r="D133" s="432"/>
      <c r="E133" s="261" t="s">
        <v>135</v>
      </c>
      <c r="F133" s="263">
        <f t="shared" si="9"/>
        <v>4200</v>
      </c>
      <c r="G133" s="263">
        <f t="shared" si="9"/>
        <v>4200</v>
      </c>
    </row>
    <row r="134" spans="1:7" s="417" customFormat="1" ht="11.25">
      <c r="A134" s="449">
        <v>312</v>
      </c>
      <c r="B134" s="450" t="s">
        <v>132</v>
      </c>
      <c r="C134" s="450" t="s">
        <v>136</v>
      </c>
      <c r="D134" s="450" t="s">
        <v>94</v>
      </c>
      <c r="E134" s="451" t="s">
        <v>95</v>
      </c>
      <c r="F134" s="258">
        <f t="shared" si="9"/>
        <v>4200</v>
      </c>
      <c r="G134" s="258">
        <f t="shared" si="9"/>
        <v>4200</v>
      </c>
    </row>
    <row r="135" spans="1:7" s="417" customFormat="1" ht="11.25">
      <c r="A135" s="449">
        <v>312</v>
      </c>
      <c r="B135" s="450" t="s">
        <v>132</v>
      </c>
      <c r="C135" s="450" t="s">
        <v>137</v>
      </c>
      <c r="D135" s="450" t="s">
        <v>138</v>
      </c>
      <c r="E135" s="451" t="s">
        <v>139</v>
      </c>
      <c r="F135" s="258">
        <f>'Приложение 4'!E91</f>
        <v>4200</v>
      </c>
      <c r="G135" s="258">
        <f>'Приложение 4'!F91</f>
        <v>4200</v>
      </c>
    </row>
    <row r="136" spans="1:7" s="417" customFormat="1" ht="10.5">
      <c r="A136" s="434">
        <v>312</v>
      </c>
      <c r="B136" s="427" t="s">
        <v>140</v>
      </c>
      <c r="C136" s="427"/>
      <c r="D136" s="427"/>
      <c r="E136" s="428" t="s">
        <v>141</v>
      </c>
      <c r="F136" s="265">
        <f>F137+F144+F148</f>
        <v>2891.1</v>
      </c>
      <c r="G136" s="265">
        <f>G137+G144+G148</f>
        <v>2891.1</v>
      </c>
    </row>
    <row r="137" spans="1:7" s="417" customFormat="1" ht="33.75">
      <c r="A137" s="437">
        <v>312</v>
      </c>
      <c r="B137" s="429" t="s">
        <v>140</v>
      </c>
      <c r="C137" s="429" t="s">
        <v>159</v>
      </c>
      <c r="D137" s="429"/>
      <c r="E137" s="430" t="s">
        <v>160</v>
      </c>
      <c r="F137" s="431">
        <f>F138+F141</f>
        <v>632.9</v>
      </c>
      <c r="G137" s="431">
        <f>G138+G141</f>
        <v>632.9</v>
      </c>
    </row>
    <row r="138" spans="1:7" s="417" customFormat="1" ht="11.25">
      <c r="A138" s="439">
        <v>312</v>
      </c>
      <c r="B138" s="432" t="s">
        <v>140</v>
      </c>
      <c r="C138" s="432" t="s">
        <v>161</v>
      </c>
      <c r="D138" s="432"/>
      <c r="E138" s="261" t="s">
        <v>162</v>
      </c>
      <c r="F138" s="263">
        <f>F139</f>
        <v>106</v>
      </c>
      <c r="G138" s="263">
        <f>G139</f>
        <v>106</v>
      </c>
    </row>
    <row r="139" spans="1:7" s="417" customFormat="1" ht="11.25">
      <c r="A139" s="440">
        <v>312</v>
      </c>
      <c r="B139" s="259" t="s">
        <v>140</v>
      </c>
      <c r="C139" s="259" t="s">
        <v>161</v>
      </c>
      <c r="D139" s="259" t="s">
        <v>90</v>
      </c>
      <c r="E139" s="260" t="s">
        <v>91</v>
      </c>
      <c r="F139" s="258">
        <f>F140</f>
        <v>106</v>
      </c>
      <c r="G139" s="258">
        <f>G140</f>
        <v>106</v>
      </c>
    </row>
    <row r="140" spans="1:7" s="417" customFormat="1" ht="22.5">
      <c r="A140" s="440">
        <v>312</v>
      </c>
      <c r="B140" s="259" t="s">
        <v>140</v>
      </c>
      <c r="C140" s="259" t="s">
        <v>161</v>
      </c>
      <c r="D140" s="259" t="s">
        <v>92</v>
      </c>
      <c r="E140" s="260" t="s">
        <v>93</v>
      </c>
      <c r="F140" s="258">
        <f>'Приложение 4'!E110</f>
        <v>106</v>
      </c>
      <c r="G140" s="258">
        <f>'Приложение 4'!F110</f>
        <v>106</v>
      </c>
    </row>
    <row r="141" spans="1:7" s="417" customFormat="1" ht="11.25">
      <c r="A141" s="439">
        <v>312</v>
      </c>
      <c r="B141" s="432" t="s">
        <v>140</v>
      </c>
      <c r="C141" s="432" t="s">
        <v>163</v>
      </c>
      <c r="D141" s="432"/>
      <c r="E141" s="261" t="s">
        <v>164</v>
      </c>
      <c r="F141" s="263">
        <f>F142</f>
        <v>526.9</v>
      </c>
      <c r="G141" s="263">
        <f>G142</f>
        <v>526.9</v>
      </c>
    </row>
    <row r="142" spans="1:7" s="417" customFormat="1" ht="11.25">
      <c r="A142" s="440">
        <v>312</v>
      </c>
      <c r="B142" s="259" t="s">
        <v>140</v>
      </c>
      <c r="C142" s="259" t="s">
        <v>163</v>
      </c>
      <c r="D142" s="259" t="s">
        <v>90</v>
      </c>
      <c r="E142" s="260" t="s">
        <v>91</v>
      </c>
      <c r="F142" s="258">
        <f>F143</f>
        <v>526.9</v>
      </c>
      <c r="G142" s="258">
        <f>G143</f>
        <v>526.9</v>
      </c>
    </row>
    <row r="143" spans="1:7" s="417" customFormat="1" ht="22.5">
      <c r="A143" s="440">
        <v>312</v>
      </c>
      <c r="B143" s="259" t="s">
        <v>140</v>
      </c>
      <c r="C143" s="259" t="s">
        <v>163</v>
      </c>
      <c r="D143" s="259" t="s">
        <v>92</v>
      </c>
      <c r="E143" s="260" t="s">
        <v>93</v>
      </c>
      <c r="F143" s="258">
        <f>'Приложение 4'!E113</f>
        <v>526.9</v>
      </c>
      <c r="G143" s="258">
        <f>'Приложение 4'!F113</f>
        <v>526.9</v>
      </c>
    </row>
    <row r="144" spans="1:7" s="417" customFormat="1" ht="22.5">
      <c r="A144" s="437">
        <v>312</v>
      </c>
      <c r="B144" s="429" t="s">
        <v>140</v>
      </c>
      <c r="C144" s="429" t="s">
        <v>165</v>
      </c>
      <c r="D144" s="429"/>
      <c r="E144" s="430" t="s">
        <v>166</v>
      </c>
      <c r="F144" s="431">
        <f aca="true" t="shared" si="10" ref="F144:G146">F145</f>
        <v>1658.2</v>
      </c>
      <c r="G144" s="431">
        <f t="shared" si="10"/>
        <v>1658.2</v>
      </c>
    </row>
    <row r="145" spans="1:7" s="417" customFormat="1" ht="11.25">
      <c r="A145" s="439">
        <v>312</v>
      </c>
      <c r="B145" s="432" t="s">
        <v>140</v>
      </c>
      <c r="C145" s="432" t="s">
        <v>167</v>
      </c>
      <c r="D145" s="432"/>
      <c r="E145" s="261" t="s">
        <v>168</v>
      </c>
      <c r="F145" s="263">
        <f t="shared" si="10"/>
        <v>1658.2</v>
      </c>
      <c r="G145" s="263">
        <f t="shared" si="10"/>
        <v>1658.2</v>
      </c>
    </row>
    <row r="146" spans="1:7" s="417" customFormat="1" ht="11.25">
      <c r="A146" s="440">
        <v>312</v>
      </c>
      <c r="B146" s="259" t="s">
        <v>140</v>
      </c>
      <c r="C146" s="259" t="s">
        <v>167</v>
      </c>
      <c r="D146" s="259" t="s">
        <v>90</v>
      </c>
      <c r="E146" s="260" t="s">
        <v>91</v>
      </c>
      <c r="F146" s="258">
        <f t="shared" si="10"/>
        <v>1658.2</v>
      </c>
      <c r="G146" s="258">
        <f t="shared" si="10"/>
        <v>1658.2</v>
      </c>
    </row>
    <row r="147" spans="1:7" s="417" customFormat="1" ht="22.5">
      <c r="A147" s="259" t="s">
        <v>504</v>
      </c>
      <c r="B147" s="259" t="s">
        <v>140</v>
      </c>
      <c r="C147" s="259" t="s">
        <v>167</v>
      </c>
      <c r="D147" s="259" t="s">
        <v>92</v>
      </c>
      <c r="E147" s="260" t="s">
        <v>93</v>
      </c>
      <c r="F147" s="258">
        <f>'Приложение 4'!E117</f>
        <v>1658.2</v>
      </c>
      <c r="G147" s="258">
        <f>'Приложение 4'!F117</f>
        <v>1658.2</v>
      </c>
    </row>
    <row r="148" spans="1:7" s="417" customFormat="1" ht="22.5">
      <c r="A148" s="429" t="s">
        <v>504</v>
      </c>
      <c r="B148" s="429" t="s">
        <v>487</v>
      </c>
      <c r="C148" s="429" t="s">
        <v>373</v>
      </c>
      <c r="D148" s="429"/>
      <c r="E148" s="430" t="s">
        <v>374</v>
      </c>
      <c r="F148" s="431">
        <f aca="true" t="shared" si="11" ref="F148:G150">F149</f>
        <v>600</v>
      </c>
      <c r="G148" s="431">
        <f t="shared" si="11"/>
        <v>600</v>
      </c>
    </row>
    <row r="149" spans="1:7" s="417" customFormat="1" ht="11.25">
      <c r="A149" s="432" t="s">
        <v>504</v>
      </c>
      <c r="B149" s="432" t="s">
        <v>487</v>
      </c>
      <c r="C149" s="432" t="s">
        <v>375</v>
      </c>
      <c r="D149" s="432"/>
      <c r="E149" s="452" t="s">
        <v>376</v>
      </c>
      <c r="F149" s="263">
        <f t="shared" si="11"/>
        <v>600</v>
      </c>
      <c r="G149" s="263">
        <f t="shared" si="11"/>
        <v>600</v>
      </c>
    </row>
    <row r="150" spans="1:7" s="417" customFormat="1" ht="11.25">
      <c r="A150" s="259" t="s">
        <v>504</v>
      </c>
      <c r="B150" s="259" t="s">
        <v>487</v>
      </c>
      <c r="C150" s="259" t="s">
        <v>375</v>
      </c>
      <c r="D150" s="259" t="s">
        <v>90</v>
      </c>
      <c r="E150" s="433" t="s">
        <v>91</v>
      </c>
      <c r="F150" s="258">
        <f t="shared" si="11"/>
        <v>600</v>
      </c>
      <c r="G150" s="258">
        <f t="shared" si="11"/>
        <v>600</v>
      </c>
    </row>
    <row r="151" spans="1:7" s="417" customFormat="1" ht="22.5">
      <c r="A151" s="259" t="s">
        <v>504</v>
      </c>
      <c r="B151" s="259" t="s">
        <v>140</v>
      </c>
      <c r="C151" s="259" t="s">
        <v>375</v>
      </c>
      <c r="D151" s="259" t="s">
        <v>92</v>
      </c>
      <c r="E151" s="433" t="s">
        <v>93</v>
      </c>
      <c r="F151" s="258">
        <f>'Приложение 4'!E129</f>
        <v>600</v>
      </c>
      <c r="G151" s="258">
        <f>'Приложение 4'!F129</f>
        <v>600</v>
      </c>
    </row>
    <row r="152" spans="1:7" s="417" customFormat="1" ht="21">
      <c r="A152" s="422" t="s">
        <v>504</v>
      </c>
      <c r="B152" s="422" t="s">
        <v>224</v>
      </c>
      <c r="C152" s="422"/>
      <c r="D152" s="422"/>
      <c r="E152" s="445" t="s">
        <v>225</v>
      </c>
      <c r="F152" s="425">
        <f>F153+F171</f>
        <v>15966.5</v>
      </c>
      <c r="G152" s="425">
        <f>G153+G171</f>
        <v>17224.5</v>
      </c>
    </row>
    <row r="153" spans="1:7" s="417" customFormat="1" ht="21">
      <c r="A153" s="427" t="s">
        <v>504</v>
      </c>
      <c r="B153" s="427" t="s">
        <v>226</v>
      </c>
      <c r="C153" s="427"/>
      <c r="D153" s="427"/>
      <c r="E153" s="428" t="s">
        <v>227</v>
      </c>
      <c r="F153" s="265">
        <f>F154</f>
        <v>15276.5</v>
      </c>
      <c r="G153" s="265">
        <f>G154</f>
        <v>17224.5</v>
      </c>
    </row>
    <row r="154" spans="1:7" s="417" customFormat="1" ht="33.75">
      <c r="A154" s="429" t="s">
        <v>504</v>
      </c>
      <c r="B154" s="429" t="s">
        <v>226</v>
      </c>
      <c r="C154" s="429" t="s">
        <v>228</v>
      </c>
      <c r="D154" s="429"/>
      <c r="E154" s="430" t="s">
        <v>229</v>
      </c>
      <c r="F154" s="431">
        <f>F155+F162+F165+F168</f>
        <v>15276.5</v>
      </c>
      <c r="G154" s="431">
        <f>G155+G162+G165+G168</f>
        <v>17224.5</v>
      </c>
    </row>
    <row r="155" spans="1:7" s="417" customFormat="1" ht="11.25">
      <c r="A155" s="432" t="s">
        <v>504</v>
      </c>
      <c r="B155" s="432" t="s">
        <v>226</v>
      </c>
      <c r="C155" s="432" t="s">
        <v>230</v>
      </c>
      <c r="D155" s="432"/>
      <c r="E155" s="261" t="s">
        <v>145</v>
      </c>
      <c r="F155" s="263">
        <f>F156+F158+F160</f>
        <v>14428.7</v>
      </c>
      <c r="G155" s="263">
        <f>G156+G158+G160</f>
        <v>14428.7</v>
      </c>
    </row>
    <row r="156" spans="1:7" s="417" customFormat="1" ht="33.75">
      <c r="A156" s="259" t="s">
        <v>504</v>
      </c>
      <c r="B156" s="259" t="s">
        <v>226</v>
      </c>
      <c r="C156" s="259" t="s">
        <v>230</v>
      </c>
      <c r="D156" s="259" t="s">
        <v>79</v>
      </c>
      <c r="E156" s="260" t="s">
        <v>80</v>
      </c>
      <c r="F156" s="258">
        <f>F157</f>
        <v>13461.1</v>
      </c>
      <c r="G156" s="258">
        <f>G157</f>
        <v>13461.1</v>
      </c>
    </row>
    <row r="157" spans="1:7" s="417" customFormat="1" ht="11.25">
      <c r="A157" s="259" t="s">
        <v>504</v>
      </c>
      <c r="B157" s="259" t="s">
        <v>226</v>
      </c>
      <c r="C157" s="259" t="s">
        <v>231</v>
      </c>
      <c r="D157" s="259" t="s">
        <v>232</v>
      </c>
      <c r="E157" s="260" t="s">
        <v>233</v>
      </c>
      <c r="F157" s="258">
        <f>'Приложение 4'!E200</f>
        <v>13461.1</v>
      </c>
      <c r="G157" s="258">
        <f>'Приложение 4'!F200</f>
        <v>13461.1</v>
      </c>
    </row>
    <row r="158" spans="1:7" s="417" customFormat="1" ht="11.25">
      <c r="A158" s="259" t="s">
        <v>504</v>
      </c>
      <c r="B158" s="259" t="s">
        <v>226</v>
      </c>
      <c r="C158" s="259" t="s">
        <v>231</v>
      </c>
      <c r="D158" s="259" t="s">
        <v>90</v>
      </c>
      <c r="E158" s="260" t="s">
        <v>91</v>
      </c>
      <c r="F158" s="258">
        <f>F159</f>
        <v>907.4</v>
      </c>
      <c r="G158" s="258">
        <f>G159</f>
        <v>907.4</v>
      </c>
    </row>
    <row r="159" spans="1:7" s="417" customFormat="1" ht="22.5">
      <c r="A159" s="259" t="s">
        <v>504</v>
      </c>
      <c r="B159" s="259" t="s">
        <v>226</v>
      </c>
      <c r="C159" s="259" t="s">
        <v>231</v>
      </c>
      <c r="D159" s="259" t="s">
        <v>92</v>
      </c>
      <c r="E159" s="260" t="s">
        <v>93</v>
      </c>
      <c r="F159" s="258">
        <f>'Приложение 4'!E202</f>
        <v>907.4</v>
      </c>
      <c r="G159" s="258">
        <f>'Приложение 4'!F202</f>
        <v>907.4</v>
      </c>
    </row>
    <row r="160" spans="1:7" s="417" customFormat="1" ht="11.25">
      <c r="A160" s="259" t="s">
        <v>504</v>
      </c>
      <c r="B160" s="259" t="s">
        <v>226</v>
      </c>
      <c r="C160" s="259" t="s">
        <v>231</v>
      </c>
      <c r="D160" s="259" t="s">
        <v>94</v>
      </c>
      <c r="E160" s="260" t="s">
        <v>95</v>
      </c>
      <c r="F160" s="258">
        <f>F161</f>
        <v>60.2</v>
      </c>
      <c r="G160" s="258">
        <f>G161</f>
        <v>60.2</v>
      </c>
    </row>
    <row r="161" spans="1:7" s="417" customFormat="1" ht="11.25">
      <c r="A161" s="259" t="s">
        <v>504</v>
      </c>
      <c r="B161" s="259" t="s">
        <v>226</v>
      </c>
      <c r="C161" s="259" t="s">
        <v>231</v>
      </c>
      <c r="D161" s="259" t="s">
        <v>96</v>
      </c>
      <c r="E161" s="260" t="s">
        <v>97</v>
      </c>
      <c r="F161" s="258">
        <f>'Приложение 4'!E204</f>
        <v>60.2</v>
      </c>
      <c r="G161" s="258">
        <f>'Приложение 4'!F204</f>
        <v>60.2</v>
      </c>
    </row>
    <row r="162" spans="1:7" s="417" customFormat="1" ht="33.75">
      <c r="A162" s="432" t="s">
        <v>504</v>
      </c>
      <c r="B162" s="432" t="s">
        <v>226</v>
      </c>
      <c r="C162" s="432" t="s">
        <v>234</v>
      </c>
      <c r="D162" s="432"/>
      <c r="E162" s="261" t="s">
        <v>235</v>
      </c>
      <c r="F162" s="263">
        <f>F163</f>
        <v>597.8</v>
      </c>
      <c r="G162" s="263">
        <f>G163</f>
        <v>2395.8</v>
      </c>
    </row>
    <row r="163" spans="1:7" s="417" customFormat="1" ht="11.25">
      <c r="A163" s="259" t="s">
        <v>504</v>
      </c>
      <c r="B163" s="259" t="s">
        <v>226</v>
      </c>
      <c r="C163" s="259" t="s">
        <v>234</v>
      </c>
      <c r="D163" s="259" t="s">
        <v>90</v>
      </c>
      <c r="E163" s="260" t="s">
        <v>91</v>
      </c>
      <c r="F163" s="258">
        <f>F164</f>
        <v>597.8</v>
      </c>
      <c r="G163" s="258">
        <f>G164</f>
        <v>2395.8</v>
      </c>
    </row>
    <row r="164" spans="1:7" s="417" customFormat="1" ht="22.5">
      <c r="A164" s="259" t="s">
        <v>504</v>
      </c>
      <c r="B164" s="259" t="s">
        <v>226</v>
      </c>
      <c r="C164" s="259" t="s">
        <v>234</v>
      </c>
      <c r="D164" s="259" t="s">
        <v>92</v>
      </c>
      <c r="E164" s="260" t="s">
        <v>93</v>
      </c>
      <c r="F164" s="258">
        <f>'Приложение 4'!E207</f>
        <v>597.8</v>
      </c>
      <c r="G164" s="258">
        <f>'Приложение 4'!F207</f>
        <v>2395.8</v>
      </c>
    </row>
    <row r="165" spans="1:7" s="417" customFormat="1" ht="11.25">
      <c r="A165" s="432" t="s">
        <v>504</v>
      </c>
      <c r="B165" s="432" t="s">
        <v>226</v>
      </c>
      <c r="C165" s="432" t="s">
        <v>236</v>
      </c>
      <c r="D165" s="432"/>
      <c r="E165" s="261" t="s">
        <v>237</v>
      </c>
      <c r="F165" s="263">
        <f>F166</f>
        <v>130</v>
      </c>
      <c r="G165" s="263">
        <f>G166</f>
        <v>250</v>
      </c>
    </row>
    <row r="166" spans="1:7" s="417" customFormat="1" ht="11.25">
      <c r="A166" s="259" t="s">
        <v>504</v>
      </c>
      <c r="B166" s="259" t="s">
        <v>226</v>
      </c>
      <c r="C166" s="259" t="s">
        <v>236</v>
      </c>
      <c r="D166" s="259" t="s">
        <v>90</v>
      </c>
      <c r="E166" s="260" t="s">
        <v>91</v>
      </c>
      <c r="F166" s="258">
        <f>F167</f>
        <v>130</v>
      </c>
      <c r="G166" s="258">
        <f>G167</f>
        <v>250</v>
      </c>
    </row>
    <row r="167" spans="1:7" s="417" customFormat="1" ht="22.5">
      <c r="A167" s="259" t="s">
        <v>504</v>
      </c>
      <c r="B167" s="259" t="s">
        <v>226</v>
      </c>
      <c r="C167" s="259" t="s">
        <v>236</v>
      </c>
      <c r="D167" s="259" t="s">
        <v>92</v>
      </c>
      <c r="E167" s="260" t="s">
        <v>93</v>
      </c>
      <c r="F167" s="258">
        <f>'Приложение 4'!E210</f>
        <v>130</v>
      </c>
      <c r="G167" s="258">
        <f>'Приложение 4'!F210</f>
        <v>250</v>
      </c>
    </row>
    <row r="168" spans="1:7" s="417" customFormat="1" ht="11.25">
      <c r="A168" s="432" t="s">
        <v>504</v>
      </c>
      <c r="B168" s="432" t="s">
        <v>226</v>
      </c>
      <c r="C168" s="432" t="s">
        <v>238</v>
      </c>
      <c r="D168" s="432"/>
      <c r="E168" s="261" t="s">
        <v>239</v>
      </c>
      <c r="F168" s="263">
        <f>F169</f>
        <v>120</v>
      </c>
      <c r="G168" s="263">
        <f>G169</f>
        <v>150</v>
      </c>
    </row>
    <row r="169" spans="1:7" s="417" customFormat="1" ht="11.25">
      <c r="A169" s="259" t="s">
        <v>504</v>
      </c>
      <c r="B169" s="259" t="s">
        <v>226</v>
      </c>
      <c r="C169" s="259" t="s">
        <v>238</v>
      </c>
      <c r="D169" s="259" t="s">
        <v>90</v>
      </c>
      <c r="E169" s="260" t="s">
        <v>91</v>
      </c>
      <c r="F169" s="258">
        <f>F170</f>
        <v>120</v>
      </c>
      <c r="G169" s="258">
        <f>G170</f>
        <v>150</v>
      </c>
    </row>
    <row r="170" spans="1:7" s="417" customFormat="1" ht="22.5">
      <c r="A170" s="259" t="s">
        <v>504</v>
      </c>
      <c r="B170" s="259" t="s">
        <v>226</v>
      </c>
      <c r="C170" s="259" t="s">
        <v>238</v>
      </c>
      <c r="D170" s="259" t="s">
        <v>92</v>
      </c>
      <c r="E170" s="260" t="s">
        <v>93</v>
      </c>
      <c r="F170" s="258">
        <f>'Приложение 4'!E213</f>
        <v>120</v>
      </c>
      <c r="G170" s="258">
        <f>'Приложение 4'!F213</f>
        <v>150</v>
      </c>
    </row>
    <row r="171" spans="1:7" s="417" customFormat="1" ht="21">
      <c r="A171" s="427" t="s">
        <v>504</v>
      </c>
      <c r="B171" s="427" t="s">
        <v>240</v>
      </c>
      <c r="C171" s="427"/>
      <c r="D171" s="427"/>
      <c r="E171" s="428" t="s">
        <v>241</v>
      </c>
      <c r="F171" s="265">
        <f aca="true" t="shared" si="12" ref="F171:G174">F172</f>
        <v>690</v>
      </c>
      <c r="G171" s="265">
        <f t="shared" si="12"/>
        <v>0</v>
      </c>
    </row>
    <row r="172" spans="1:7" s="417" customFormat="1" ht="33.75">
      <c r="A172" s="429" t="s">
        <v>504</v>
      </c>
      <c r="B172" s="429" t="s">
        <v>240</v>
      </c>
      <c r="C172" s="429" t="s">
        <v>228</v>
      </c>
      <c r="D172" s="429"/>
      <c r="E172" s="430" t="s">
        <v>229</v>
      </c>
      <c r="F172" s="431">
        <f t="shared" si="12"/>
        <v>690</v>
      </c>
      <c r="G172" s="431">
        <f t="shared" si="12"/>
        <v>0</v>
      </c>
    </row>
    <row r="173" spans="1:7" s="417" customFormat="1" ht="11.25">
      <c r="A173" s="432" t="s">
        <v>504</v>
      </c>
      <c r="B173" s="432" t="s">
        <v>240</v>
      </c>
      <c r="C173" s="432" t="s">
        <v>242</v>
      </c>
      <c r="D173" s="432"/>
      <c r="E173" s="261" t="s">
        <v>243</v>
      </c>
      <c r="F173" s="263">
        <f t="shared" si="12"/>
        <v>690</v>
      </c>
      <c r="G173" s="263">
        <f t="shared" si="12"/>
        <v>0</v>
      </c>
    </row>
    <row r="174" spans="1:7" s="417" customFormat="1" ht="11.25">
      <c r="A174" s="259" t="s">
        <v>504</v>
      </c>
      <c r="B174" s="259" t="s">
        <v>240</v>
      </c>
      <c r="C174" s="259" t="s">
        <v>242</v>
      </c>
      <c r="D174" s="259" t="s">
        <v>90</v>
      </c>
      <c r="E174" s="260" t="s">
        <v>91</v>
      </c>
      <c r="F174" s="258">
        <f t="shared" si="12"/>
        <v>690</v>
      </c>
      <c r="G174" s="258">
        <f t="shared" si="12"/>
        <v>0</v>
      </c>
    </row>
    <row r="175" spans="1:7" s="417" customFormat="1" ht="22.5">
      <c r="A175" s="259" t="s">
        <v>504</v>
      </c>
      <c r="B175" s="259" t="s">
        <v>240</v>
      </c>
      <c r="C175" s="259" t="s">
        <v>242</v>
      </c>
      <c r="D175" s="259" t="s">
        <v>92</v>
      </c>
      <c r="E175" s="260" t="s">
        <v>93</v>
      </c>
      <c r="F175" s="258">
        <f>'Приложение 4'!E218</f>
        <v>690</v>
      </c>
      <c r="G175" s="258">
        <f>'Приложение 4'!F218</f>
        <v>0</v>
      </c>
    </row>
    <row r="176" spans="1:7" s="417" customFormat="1" ht="10.5">
      <c r="A176" s="423">
        <v>312</v>
      </c>
      <c r="B176" s="422" t="s">
        <v>419</v>
      </c>
      <c r="C176" s="422"/>
      <c r="D176" s="422"/>
      <c r="E176" s="445" t="s">
        <v>420</v>
      </c>
      <c r="F176" s="425">
        <f>F177</f>
        <v>1298.1999999999998</v>
      </c>
      <c r="G176" s="425">
        <f>G177</f>
        <v>1298.1999999999998</v>
      </c>
    </row>
    <row r="177" spans="1:7" s="446" customFormat="1" ht="10.5">
      <c r="A177" s="434">
        <v>312</v>
      </c>
      <c r="B177" s="427" t="s">
        <v>454</v>
      </c>
      <c r="C177" s="427"/>
      <c r="D177" s="427"/>
      <c r="E177" s="428" t="s">
        <v>455</v>
      </c>
      <c r="F177" s="265">
        <f>F178</f>
        <v>1298.1999999999998</v>
      </c>
      <c r="G177" s="265">
        <f>G178</f>
        <v>1298.1999999999998</v>
      </c>
    </row>
    <row r="178" spans="1:7" s="417" customFormat="1" ht="33.75">
      <c r="A178" s="429" t="s">
        <v>504</v>
      </c>
      <c r="B178" s="429" t="s">
        <v>454</v>
      </c>
      <c r="C178" s="429" t="s">
        <v>159</v>
      </c>
      <c r="D178" s="429"/>
      <c r="E178" s="430" t="s">
        <v>160</v>
      </c>
      <c r="F178" s="431">
        <f>F179+F182+F185+F188</f>
        <v>1298.1999999999998</v>
      </c>
      <c r="G178" s="431">
        <f>G179+G182+G185+G188</f>
        <v>1298.1999999999998</v>
      </c>
    </row>
    <row r="179" spans="1:7" s="417" customFormat="1" ht="11.25">
      <c r="A179" s="432" t="s">
        <v>504</v>
      </c>
      <c r="B179" s="432" t="s">
        <v>454</v>
      </c>
      <c r="C179" s="432" t="s">
        <v>161</v>
      </c>
      <c r="D179" s="432"/>
      <c r="E179" s="261" t="s">
        <v>162</v>
      </c>
      <c r="F179" s="263">
        <f>F180</f>
        <v>937.4</v>
      </c>
      <c r="G179" s="263">
        <f>G180</f>
        <v>937.4</v>
      </c>
    </row>
    <row r="180" spans="1:7" s="417" customFormat="1" ht="22.5">
      <c r="A180" s="259" t="s">
        <v>505</v>
      </c>
      <c r="B180" s="259" t="s">
        <v>454</v>
      </c>
      <c r="C180" s="259" t="s">
        <v>161</v>
      </c>
      <c r="D180" s="259" t="s">
        <v>146</v>
      </c>
      <c r="E180" s="260" t="s">
        <v>147</v>
      </c>
      <c r="F180" s="258">
        <f>F181</f>
        <v>937.4</v>
      </c>
      <c r="G180" s="258">
        <f>G181</f>
        <v>937.4</v>
      </c>
    </row>
    <row r="181" spans="1:7" s="417" customFormat="1" ht="22.5">
      <c r="A181" s="259" t="s">
        <v>504</v>
      </c>
      <c r="B181" s="259" t="s">
        <v>454</v>
      </c>
      <c r="C181" s="259" t="s">
        <v>161</v>
      </c>
      <c r="D181" s="259" t="s">
        <v>350</v>
      </c>
      <c r="E181" s="260" t="s">
        <v>351</v>
      </c>
      <c r="F181" s="258">
        <f>'Приложение 4'!E541</f>
        <v>937.4</v>
      </c>
      <c r="G181" s="258">
        <f>'Приложение 4'!F541</f>
        <v>937.4</v>
      </c>
    </row>
    <row r="182" spans="1:7" s="417" customFormat="1" ht="11.25">
      <c r="A182" s="432" t="s">
        <v>504</v>
      </c>
      <c r="B182" s="432" t="s">
        <v>454</v>
      </c>
      <c r="C182" s="432" t="s">
        <v>163</v>
      </c>
      <c r="D182" s="432"/>
      <c r="E182" s="261" t="s">
        <v>164</v>
      </c>
      <c r="F182" s="263">
        <f>F183</f>
        <v>80.8</v>
      </c>
      <c r="G182" s="263">
        <f>G183</f>
        <v>80.8</v>
      </c>
    </row>
    <row r="183" spans="1:7" s="417" customFormat="1" ht="11.25">
      <c r="A183" s="259" t="s">
        <v>504</v>
      </c>
      <c r="B183" s="259" t="s">
        <v>454</v>
      </c>
      <c r="C183" s="259" t="s">
        <v>163</v>
      </c>
      <c r="D183" s="259" t="s">
        <v>94</v>
      </c>
      <c r="E183" s="260" t="s">
        <v>95</v>
      </c>
      <c r="F183" s="258">
        <f>F184</f>
        <v>80.8</v>
      </c>
      <c r="G183" s="258">
        <f>G184</f>
        <v>80.8</v>
      </c>
    </row>
    <row r="184" spans="1:7" s="417" customFormat="1" ht="11.25">
      <c r="A184" s="259" t="s">
        <v>504</v>
      </c>
      <c r="B184" s="259" t="s">
        <v>454</v>
      </c>
      <c r="C184" s="259" t="s">
        <v>163</v>
      </c>
      <c r="D184" s="259" t="s">
        <v>98</v>
      </c>
      <c r="E184" s="260" t="s">
        <v>99</v>
      </c>
      <c r="F184" s="258">
        <f>'Приложение 4'!E544</f>
        <v>80.8</v>
      </c>
      <c r="G184" s="258">
        <f>'Приложение 4'!F544</f>
        <v>80.8</v>
      </c>
    </row>
    <row r="185" spans="1:7" s="417" customFormat="1" ht="22.5">
      <c r="A185" s="432" t="s">
        <v>504</v>
      </c>
      <c r="B185" s="432" t="s">
        <v>454</v>
      </c>
      <c r="C185" s="432" t="s">
        <v>458</v>
      </c>
      <c r="D185" s="432"/>
      <c r="E185" s="261" t="s">
        <v>459</v>
      </c>
      <c r="F185" s="263">
        <f>F186</f>
        <v>260</v>
      </c>
      <c r="G185" s="263">
        <f>G186</f>
        <v>260</v>
      </c>
    </row>
    <row r="186" spans="1:7" s="417" customFormat="1" ht="11.25">
      <c r="A186" s="259" t="s">
        <v>504</v>
      </c>
      <c r="B186" s="259" t="s">
        <v>454</v>
      </c>
      <c r="C186" s="259" t="s">
        <v>458</v>
      </c>
      <c r="D186" s="259" t="s">
        <v>395</v>
      </c>
      <c r="E186" s="433" t="s">
        <v>432</v>
      </c>
      <c r="F186" s="258">
        <f>F187</f>
        <v>260</v>
      </c>
      <c r="G186" s="258">
        <f>G187</f>
        <v>260</v>
      </c>
    </row>
    <row r="187" spans="1:7" s="417" customFormat="1" ht="11.25">
      <c r="A187" s="259" t="s">
        <v>504</v>
      </c>
      <c r="B187" s="259" t="s">
        <v>454</v>
      </c>
      <c r="C187" s="259" t="s">
        <v>458</v>
      </c>
      <c r="D187" s="259" t="s">
        <v>460</v>
      </c>
      <c r="E187" s="433" t="s">
        <v>461</v>
      </c>
      <c r="F187" s="258">
        <f>'Приложение 4'!E547</f>
        <v>260</v>
      </c>
      <c r="G187" s="258">
        <f>'Приложение 4'!F547</f>
        <v>260</v>
      </c>
    </row>
    <row r="188" spans="1:7" s="417" customFormat="1" ht="11.25">
      <c r="A188" s="432" t="s">
        <v>504</v>
      </c>
      <c r="B188" s="432" t="s">
        <v>454</v>
      </c>
      <c r="C188" s="432" t="s">
        <v>462</v>
      </c>
      <c r="D188" s="432"/>
      <c r="E188" s="261" t="s">
        <v>463</v>
      </c>
      <c r="F188" s="263">
        <f>F189</f>
        <v>20</v>
      </c>
      <c r="G188" s="263">
        <f>G189</f>
        <v>20</v>
      </c>
    </row>
    <row r="189" spans="1:7" s="417" customFormat="1" ht="11.25">
      <c r="A189" s="259" t="s">
        <v>504</v>
      </c>
      <c r="B189" s="259" t="s">
        <v>454</v>
      </c>
      <c r="C189" s="259" t="s">
        <v>462</v>
      </c>
      <c r="D189" s="259" t="s">
        <v>395</v>
      </c>
      <c r="E189" s="433" t="s">
        <v>432</v>
      </c>
      <c r="F189" s="258">
        <f>F190</f>
        <v>20</v>
      </c>
      <c r="G189" s="258">
        <f>G190</f>
        <v>20</v>
      </c>
    </row>
    <row r="190" spans="1:7" s="417" customFormat="1" ht="11.25">
      <c r="A190" s="259" t="s">
        <v>504</v>
      </c>
      <c r="B190" s="259" t="s">
        <v>454</v>
      </c>
      <c r="C190" s="259" t="s">
        <v>462</v>
      </c>
      <c r="D190" s="259" t="s">
        <v>460</v>
      </c>
      <c r="E190" s="433" t="s">
        <v>461</v>
      </c>
      <c r="F190" s="258">
        <f>'Приложение 4'!E550</f>
        <v>20</v>
      </c>
      <c r="G190" s="258">
        <f>'Приложение 4'!F550</f>
        <v>20</v>
      </c>
    </row>
    <row r="191" spans="1:7" s="417" customFormat="1" ht="10.5">
      <c r="A191" s="422" t="s">
        <v>504</v>
      </c>
      <c r="B191" s="423" t="s">
        <v>468</v>
      </c>
      <c r="C191" s="423"/>
      <c r="D191" s="423"/>
      <c r="E191" s="424" t="s">
        <v>469</v>
      </c>
      <c r="F191" s="425">
        <f aca="true" t="shared" si="13" ref="F191:G195">F192</f>
        <v>5710.6</v>
      </c>
      <c r="G191" s="425">
        <f t="shared" si="13"/>
        <v>5710.6</v>
      </c>
    </row>
    <row r="192" spans="1:7" s="417" customFormat="1" ht="10.5">
      <c r="A192" s="434">
        <v>312</v>
      </c>
      <c r="B192" s="427" t="s">
        <v>470</v>
      </c>
      <c r="C192" s="434"/>
      <c r="D192" s="434"/>
      <c r="E192" s="428" t="s">
        <v>471</v>
      </c>
      <c r="F192" s="265">
        <f t="shared" si="13"/>
        <v>5710.6</v>
      </c>
      <c r="G192" s="265">
        <f t="shared" si="13"/>
        <v>5710.6</v>
      </c>
    </row>
    <row r="193" spans="1:7" s="417" customFormat="1" ht="22.5">
      <c r="A193" s="437">
        <v>312</v>
      </c>
      <c r="B193" s="429" t="s">
        <v>470</v>
      </c>
      <c r="C193" s="429" t="s">
        <v>165</v>
      </c>
      <c r="D193" s="429"/>
      <c r="E193" s="430" t="s">
        <v>166</v>
      </c>
      <c r="F193" s="431">
        <f t="shared" si="13"/>
        <v>5710.6</v>
      </c>
      <c r="G193" s="431">
        <f t="shared" si="13"/>
        <v>5710.6</v>
      </c>
    </row>
    <row r="194" spans="1:7" s="417" customFormat="1" ht="11.25">
      <c r="A194" s="439">
        <v>312</v>
      </c>
      <c r="B194" s="432" t="s">
        <v>470</v>
      </c>
      <c r="C194" s="432" t="s">
        <v>472</v>
      </c>
      <c r="D194" s="432"/>
      <c r="E194" s="261" t="s">
        <v>145</v>
      </c>
      <c r="F194" s="263">
        <f t="shared" si="13"/>
        <v>5710.6</v>
      </c>
      <c r="G194" s="263">
        <f t="shared" si="13"/>
        <v>5710.6</v>
      </c>
    </row>
    <row r="195" spans="1:7" s="417" customFormat="1" ht="22.5">
      <c r="A195" s="440">
        <v>312</v>
      </c>
      <c r="B195" s="259" t="s">
        <v>470</v>
      </c>
      <c r="C195" s="259" t="s">
        <v>472</v>
      </c>
      <c r="D195" s="259" t="s">
        <v>146</v>
      </c>
      <c r="E195" s="260" t="s">
        <v>147</v>
      </c>
      <c r="F195" s="258">
        <f t="shared" si="13"/>
        <v>5710.6</v>
      </c>
      <c r="G195" s="258">
        <f t="shared" si="13"/>
        <v>5710.6</v>
      </c>
    </row>
    <row r="196" spans="1:7" s="417" customFormat="1" ht="11.25">
      <c r="A196" s="440">
        <v>312</v>
      </c>
      <c r="B196" s="259" t="s">
        <v>470</v>
      </c>
      <c r="C196" s="259" t="s">
        <v>472</v>
      </c>
      <c r="D196" s="259" t="s">
        <v>382</v>
      </c>
      <c r="E196" s="260" t="s">
        <v>390</v>
      </c>
      <c r="F196" s="440">
        <f>'Приложение 4'!E572</f>
        <v>5710.6</v>
      </c>
      <c r="G196" s="440">
        <f>'Приложение 4'!F572</f>
        <v>5710.6</v>
      </c>
    </row>
    <row r="197" spans="1:7" s="426" customFormat="1" ht="15.75">
      <c r="A197" s="443" t="s">
        <v>506</v>
      </c>
      <c r="B197" s="443"/>
      <c r="C197" s="443"/>
      <c r="D197" s="443"/>
      <c r="E197" s="443"/>
      <c r="F197" s="444">
        <f>F198+F216+F233+F287</f>
        <v>280812.6</v>
      </c>
      <c r="G197" s="444">
        <f>G198+G216+G233+G287</f>
        <v>282976.9</v>
      </c>
    </row>
    <row r="198" spans="1:7" s="417" customFormat="1" ht="10.5">
      <c r="A198" s="453">
        <v>313</v>
      </c>
      <c r="B198" s="422" t="s">
        <v>69</v>
      </c>
      <c r="C198" s="422"/>
      <c r="D198" s="422"/>
      <c r="E198" s="445" t="s">
        <v>70</v>
      </c>
      <c r="F198" s="425">
        <f>F199</f>
        <v>2955</v>
      </c>
      <c r="G198" s="425">
        <f>G199</f>
        <v>2955</v>
      </c>
    </row>
    <row r="199" spans="1:7" s="417" customFormat="1" ht="10.5">
      <c r="A199" s="454">
        <v>313</v>
      </c>
      <c r="B199" s="427" t="s">
        <v>140</v>
      </c>
      <c r="C199" s="427"/>
      <c r="D199" s="427"/>
      <c r="E199" s="428" t="s">
        <v>141</v>
      </c>
      <c r="F199" s="265">
        <f>F200+F212</f>
        <v>2955</v>
      </c>
      <c r="G199" s="265">
        <f>G200+G212</f>
        <v>2955</v>
      </c>
    </row>
    <row r="200" spans="1:7" s="417" customFormat="1" ht="33.75">
      <c r="A200" s="429" t="s">
        <v>507</v>
      </c>
      <c r="B200" s="429" t="s">
        <v>140</v>
      </c>
      <c r="C200" s="429" t="s">
        <v>177</v>
      </c>
      <c r="D200" s="429"/>
      <c r="E200" s="455" t="s">
        <v>178</v>
      </c>
      <c r="F200" s="431">
        <f>F201+F204+F207</f>
        <v>1605</v>
      </c>
      <c r="G200" s="431">
        <f>G201+G204+G207</f>
        <v>1605</v>
      </c>
    </row>
    <row r="201" spans="1:7" s="417" customFormat="1" ht="22.5">
      <c r="A201" s="432" t="s">
        <v>507</v>
      </c>
      <c r="B201" s="432" t="s">
        <v>140</v>
      </c>
      <c r="C201" s="432" t="s">
        <v>179</v>
      </c>
      <c r="D201" s="432"/>
      <c r="E201" s="456" t="s">
        <v>180</v>
      </c>
      <c r="F201" s="263">
        <f>F202</f>
        <v>107.3</v>
      </c>
      <c r="G201" s="263">
        <f>G202</f>
        <v>107.3</v>
      </c>
    </row>
    <row r="202" spans="1:7" s="417" customFormat="1" ht="11.25">
      <c r="A202" s="259" t="s">
        <v>507</v>
      </c>
      <c r="B202" s="259" t="s">
        <v>140</v>
      </c>
      <c r="C202" s="259" t="s">
        <v>179</v>
      </c>
      <c r="D202" s="259" t="s">
        <v>94</v>
      </c>
      <c r="E202" s="260" t="s">
        <v>95</v>
      </c>
      <c r="F202" s="258">
        <f>F203</f>
        <v>107.3</v>
      </c>
      <c r="G202" s="258">
        <f>G203</f>
        <v>107.3</v>
      </c>
    </row>
    <row r="203" spans="1:7" s="417" customFormat="1" ht="22.5">
      <c r="A203" s="259" t="s">
        <v>507</v>
      </c>
      <c r="B203" s="259" t="s">
        <v>140</v>
      </c>
      <c r="C203" s="259" t="s">
        <v>179</v>
      </c>
      <c r="D203" s="259" t="s">
        <v>181</v>
      </c>
      <c r="E203" s="260" t="s">
        <v>182</v>
      </c>
      <c r="F203" s="258">
        <f>'Приложение 4'!E137</f>
        <v>107.3</v>
      </c>
      <c r="G203" s="258">
        <f>'Приложение 4'!F137</f>
        <v>107.3</v>
      </c>
    </row>
    <row r="204" spans="1:7" s="417" customFormat="1" ht="22.5">
      <c r="A204" s="432" t="s">
        <v>507</v>
      </c>
      <c r="B204" s="432" t="s">
        <v>140</v>
      </c>
      <c r="C204" s="432" t="s">
        <v>183</v>
      </c>
      <c r="D204" s="432"/>
      <c r="E204" s="261" t="s">
        <v>184</v>
      </c>
      <c r="F204" s="263">
        <f>F205</f>
        <v>800</v>
      </c>
      <c r="G204" s="263">
        <f>G205</f>
        <v>800</v>
      </c>
    </row>
    <row r="205" spans="1:7" s="417" customFormat="1" ht="11.25">
      <c r="A205" s="259" t="s">
        <v>507</v>
      </c>
      <c r="B205" s="259" t="s">
        <v>140</v>
      </c>
      <c r="C205" s="259" t="s">
        <v>183</v>
      </c>
      <c r="D205" s="259" t="s">
        <v>94</v>
      </c>
      <c r="E205" s="260" t="s">
        <v>95</v>
      </c>
      <c r="F205" s="258">
        <f>F206</f>
        <v>800</v>
      </c>
      <c r="G205" s="258">
        <f>G206</f>
        <v>800</v>
      </c>
    </row>
    <row r="206" spans="1:7" s="417" customFormat="1" ht="22.5">
      <c r="A206" s="259" t="s">
        <v>507</v>
      </c>
      <c r="B206" s="259" t="s">
        <v>140</v>
      </c>
      <c r="C206" s="259" t="s">
        <v>183</v>
      </c>
      <c r="D206" s="259" t="s">
        <v>181</v>
      </c>
      <c r="E206" s="260" t="s">
        <v>182</v>
      </c>
      <c r="F206" s="258">
        <f>'Приложение 4'!E140</f>
        <v>800</v>
      </c>
      <c r="G206" s="258">
        <f>'Приложение 4'!F140</f>
        <v>800</v>
      </c>
    </row>
    <row r="207" spans="1:7" s="417" customFormat="1" ht="22.5">
      <c r="A207" s="432" t="s">
        <v>507</v>
      </c>
      <c r="B207" s="432" t="s">
        <v>140</v>
      </c>
      <c r="C207" s="432" t="s">
        <v>185</v>
      </c>
      <c r="D207" s="432"/>
      <c r="E207" s="261" t="s">
        <v>186</v>
      </c>
      <c r="F207" s="263">
        <f>F208+F210</f>
        <v>697.7</v>
      </c>
      <c r="G207" s="263">
        <f>G208+G210</f>
        <v>697.7</v>
      </c>
    </row>
    <row r="208" spans="1:7" s="417" customFormat="1" ht="11.25">
      <c r="A208" s="259" t="s">
        <v>507</v>
      </c>
      <c r="B208" s="259" t="s">
        <v>140</v>
      </c>
      <c r="C208" s="259" t="s">
        <v>185</v>
      </c>
      <c r="D208" s="259" t="s">
        <v>90</v>
      </c>
      <c r="E208" s="260" t="s">
        <v>91</v>
      </c>
      <c r="F208" s="258">
        <f>F209</f>
        <v>324.6</v>
      </c>
      <c r="G208" s="258">
        <f>G209</f>
        <v>324.6</v>
      </c>
    </row>
    <row r="209" spans="1:7" s="417" customFormat="1" ht="22.5">
      <c r="A209" s="259" t="s">
        <v>507</v>
      </c>
      <c r="B209" s="259" t="s">
        <v>140</v>
      </c>
      <c r="C209" s="259" t="s">
        <v>185</v>
      </c>
      <c r="D209" s="259" t="s">
        <v>92</v>
      </c>
      <c r="E209" s="260" t="s">
        <v>93</v>
      </c>
      <c r="F209" s="258">
        <f>'Приложение 4'!E143</f>
        <v>324.6</v>
      </c>
      <c r="G209" s="258">
        <f>'Приложение 4'!F143</f>
        <v>324.6</v>
      </c>
    </row>
    <row r="210" spans="1:7" s="417" customFormat="1" ht="11.25">
      <c r="A210" s="259" t="s">
        <v>507</v>
      </c>
      <c r="B210" s="259" t="s">
        <v>140</v>
      </c>
      <c r="C210" s="259" t="s">
        <v>185</v>
      </c>
      <c r="D210" s="259" t="s">
        <v>94</v>
      </c>
      <c r="E210" s="260" t="s">
        <v>95</v>
      </c>
      <c r="F210" s="258">
        <f>F211</f>
        <v>373.1</v>
      </c>
      <c r="G210" s="258">
        <f>G211</f>
        <v>373.1</v>
      </c>
    </row>
    <row r="211" spans="1:7" s="417" customFormat="1" ht="22.5">
      <c r="A211" s="259" t="s">
        <v>507</v>
      </c>
      <c r="B211" s="259" t="s">
        <v>140</v>
      </c>
      <c r="C211" s="259" t="s">
        <v>185</v>
      </c>
      <c r="D211" s="259" t="s">
        <v>181</v>
      </c>
      <c r="E211" s="260" t="s">
        <v>182</v>
      </c>
      <c r="F211" s="258">
        <f>'Приложение 4'!E145</f>
        <v>373.1</v>
      </c>
      <c r="G211" s="258">
        <f>'Приложение 4'!F145</f>
        <v>373.1</v>
      </c>
    </row>
    <row r="212" spans="1:7" s="417" customFormat="1" ht="22.5">
      <c r="A212" s="429" t="s">
        <v>507</v>
      </c>
      <c r="B212" s="429" t="s">
        <v>140</v>
      </c>
      <c r="C212" s="429" t="s">
        <v>187</v>
      </c>
      <c r="D212" s="429"/>
      <c r="E212" s="430" t="s">
        <v>188</v>
      </c>
      <c r="F212" s="431">
        <f aca="true" t="shared" si="14" ref="F212:G214">F213</f>
        <v>1350</v>
      </c>
      <c r="G212" s="431">
        <f t="shared" si="14"/>
        <v>1350</v>
      </c>
    </row>
    <row r="213" spans="1:7" s="417" customFormat="1" ht="22.5">
      <c r="A213" s="432" t="s">
        <v>507</v>
      </c>
      <c r="B213" s="432" t="s">
        <v>140</v>
      </c>
      <c r="C213" s="432" t="s">
        <v>189</v>
      </c>
      <c r="D213" s="432"/>
      <c r="E213" s="261" t="s">
        <v>190</v>
      </c>
      <c r="F213" s="263">
        <f t="shared" si="14"/>
        <v>1350</v>
      </c>
      <c r="G213" s="263">
        <f t="shared" si="14"/>
        <v>1350</v>
      </c>
    </row>
    <row r="214" spans="1:7" s="417" customFormat="1" ht="22.5">
      <c r="A214" s="259" t="s">
        <v>507</v>
      </c>
      <c r="B214" s="213" t="s">
        <v>140</v>
      </c>
      <c r="C214" s="213" t="s">
        <v>189</v>
      </c>
      <c r="D214" s="213" t="s">
        <v>191</v>
      </c>
      <c r="E214" s="220" t="s">
        <v>192</v>
      </c>
      <c r="F214" s="258">
        <f t="shared" si="14"/>
        <v>1350</v>
      </c>
      <c r="G214" s="258">
        <f t="shared" si="14"/>
        <v>1350</v>
      </c>
    </row>
    <row r="215" spans="1:7" s="417" customFormat="1" ht="11.25">
      <c r="A215" s="259" t="s">
        <v>504</v>
      </c>
      <c r="B215" s="213" t="s">
        <v>140</v>
      </c>
      <c r="C215" s="213" t="s">
        <v>189</v>
      </c>
      <c r="D215" s="213" t="s">
        <v>193</v>
      </c>
      <c r="E215" s="220" t="s">
        <v>273</v>
      </c>
      <c r="F215" s="258">
        <f>'Приложение 4'!E149</f>
        <v>1350</v>
      </c>
      <c r="G215" s="258">
        <f>'Приложение 4'!F149</f>
        <v>1350</v>
      </c>
    </row>
    <row r="216" spans="1:7" s="446" customFormat="1" ht="10.5">
      <c r="A216" s="422" t="s">
        <v>507</v>
      </c>
      <c r="B216" s="422" t="s">
        <v>244</v>
      </c>
      <c r="C216" s="422"/>
      <c r="D216" s="422"/>
      <c r="E216" s="445" t="s">
        <v>245</v>
      </c>
      <c r="F216" s="425">
        <f>F217+F225</f>
        <v>31024.3</v>
      </c>
      <c r="G216" s="425">
        <f>G217+G225</f>
        <v>32904</v>
      </c>
    </row>
    <row r="217" spans="1:7" s="446" customFormat="1" ht="10.5">
      <c r="A217" s="457" t="s">
        <v>507</v>
      </c>
      <c r="B217" s="427" t="s">
        <v>252</v>
      </c>
      <c r="C217" s="427"/>
      <c r="D217" s="427"/>
      <c r="E217" s="428" t="s">
        <v>253</v>
      </c>
      <c r="F217" s="265">
        <f>F218</f>
        <v>990</v>
      </c>
      <c r="G217" s="265">
        <f>G218</f>
        <v>990</v>
      </c>
    </row>
    <row r="218" spans="1:7" s="446" customFormat="1" ht="22.5">
      <c r="A218" s="429" t="s">
        <v>507</v>
      </c>
      <c r="B218" s="429" t="s">
        <v>252</v>
      </c>
      <c r="C218" s="429" t="s">
        <v>254</v>
      </c>
      <c r="D218" s="429"/>
      <c r="E218" s="430" t="s">
        <v>255</v>
      </c>
      <c r="F218" s="431">
        <f>F219+F222</f>
        <v>990</v>
      </c>
      <c r="G218" s="431">
        <f>G219+G222</f>
        <v>990</v>
      </c>
    </row>
    <row r="219" spans="1:7" s="446" customFormat="1" ht="33.75">
      <c r="A219" s="432" t="s">
        <v>507</v>
      </c>
      <c r="B219" s="432" t="s">
        <v>252</v>
      </c>
      <c r="C219" s="432" t="s">
        <v>256</v>
      </c>
      <c r="D219" s="432"/>
      <c r="E219" s="261" t="s">
        <v>257</v>
      </c>
      <c r="F219" s="263">
        <f>F220</f>
        <v>810</v>
      </c>
      <c r="G219" s="263">
        <f>G220</f>
        <v>810</v>
      </c>
    </row>
    <row r="220" spans="1:7" s="446" customFormat="1" ht="11.25">
      <c r="A220" s="259" t="s">
        <v>507</v>
      </c>
      <c r="B220" s="259" t="s">
        <v>252</v>
      </c>
      <c r="C220" s="259" t="s">
        <v>256</v>
      </c>
      <c r="D220" s="259" t="s">
        <v>94</v>
      </c>
      <c r="E220" s="260" t="s">
        <v>95</v>
      </c>
      <c r="F220" s="258">
        <f>F221</f>
        <v>810</v>
      </c>
      <c r="G220" s="258">
        <f>G221</f>
        <v>810</v>
      </c>
    </row>
    <row r="221" spans="1:7" s="417" customFormat="1" ht="22.5">
      <c r="A221" s="259" t="s">
        <v>507</v>
      </c>
      <c r="B221" s="259" t="s">
        <v>252</v>
      </c>
      <c r="C221" s="259" t="s">
        <v>256</v>
      </c>
      <c r="D221" s="259" t="s">
        <v>181</v>
      </c>
      <c r="E221" s="260" t="s">
        <v>182</v>
      </c>
      <c r="F221" s="258">
        <f>'Приложение 4'!E229</f>
        <v>810</v>
      </c>
      <c r="G221" s="258">
        <f>'Приложение 4'!F229</f>
        <v>810</v>
      </c>
    </row>
    <row r="222" spans="1:7" s="417" customFormat="1" ht="11.25">
      <c r="A222" s="432" t="s">
        <v>507</v>
      </c>
      <c r="B222" s="432" t="s">
        <v>252</v>
      </c>
      <c r="C222" s="432" t="s">
        <v>258</v>
      </c>
      <c r="D222" s="432"/>
      <c r="E222" s="261" t="s">
        <v>259</v>
      </c>
      <c r="F222" s="263">
        <f>F223</f>
        <v>180</v>
      </c>
      <c r="G222" s="263">
        <f>G223</f>
        <v>180</v>
      </c>
    </row>
    <row r="223" spans="1:7" s="417" customFormat="1" ht="11.25">
      <c r="A223" s="259" t="s">
        <v>507</v>
      </c>
      <c r="B223" s="259" t="s">
        <v>252</v>
      </c>
      <c r="C223" s="259" t="s">
        <v>258</v>
      </c>
      <c r="D223" s="259" t="s">
        <v>90</v>
      </c>
      <c r="E223" s="260" t="s">
        <v>91</v>
      </c>
      <c r="F223" s="258">
        <f>F224</f>
        <v>180</v>
      </c>
      <c r="G223" s="258">
        <f>G224</f>
        <v>180</v>
      </c>
    </row>
    <row r="224" spans="1:7" s="417" customFormat="1" ht="22.5">
      <c r="A224" s="259" t="s">
        <v>507</v>
      </c>
      <c r="B224" s="259" t="s">
        <v>252</v>
      </c>
      <c r="C224" s="259" t="s">
        <v>258</v>
      </c>
      <c r="D224" s="259" t="s">
        <v>92</v>
      </c>
      <c r="E224" s="260" t="s">
        <v>93</v>
      </c>
      <c r="F224" s="258">
        <f>'Приложение 4'!E232</f>
        <v>180</v>
      </c>
      <c r="G224" s="258">
        <f>'Приложение 4'!F232</f>
        <v>180</v>
      </c>
    </row>
    <row r="225" spans="1:7" s="446" customFormat="1" ht="10.5">
      <c r="A225" s="427" t="s">
        <v>507</v>
      </c>
      <c r="B225" s="427" t="s">
        <v>260</v>
      </c>
      <c r="C225" s="427"/>
      <c r="D225" s="427"/>
      <c r="E225" s="428" t="s">
        <v>261</v>
      </c>
      <c r="F225" s="265">
        <f>F226</f>
        <v>30034.3</v>
      </c>
      <c r="G225" s="265">
        <f>G226</f>
        <v>31914</v>
      </c>
    </row>
    <row r="226" spans="1:7" s="417" customFormat="1" ht="25.5" customHeight="1">
      <c r="A226" s="429" t="s">
        <v>507</v>
      </c>
      <c r="B226" s="429" t="s">
        <v>260</v>
      </c>
      <c r="C226" s="429" t="s">
        <v>173</v>
      </c>
      <c r="D226" s="429"/>
      <c r="E226" s="430" t="s">
        <v>262</v>
      </c>
      <c r="F226" s="431">
        <f>F227+F230</f>
        <v>30034.3</v>
      </c>
      <c r="G226" s="431">
        <f>G227+G230</f>
        <v>31914</v>
      </c>
    </row>
    <row r="227" spans="1:7" s="417" customFormat="1" ht="56.25">
      <c r="A227" s="432" t="s">
        <v>507</v>
      </c>
      <c r="B227" s="432" t="s">
        <v>260</v>
      </c>
      <c r="C227" s="432" t="s">
        <v>265</v>
      </c>
      <c r="D227" s="432"/>
      <c r="E227" s="442" t="s">
        <v>266</v>
      </c>
      <c r="F227" s="263">
        <f>F228</f>
        <v>18334.3</v>
      </c>
      <c r="G227" s="263">
        <f>G228</f>
        <v>20214</v>
      </c>
    </row>
    <row r="228" spans="1:7" s="417" customFormat="1" ht="11.25">
      <c r="A228" s="259" t="s">
        <v>507</v>
      </c>
      <c r="B228" s="259" t="s">
        <v>260</v>
      </c>
      <c r="C228" s="259" t="s">
        <v>265</v>
      </c>
      <c r="D228" s="259" t="s">
        <v>90</v>
      </c>
      <c r="E228" s="260" t="s">
        <v>91</v>
      </c>
      <c r="F228" s="258">
        <f>F229</f>
        <v>18334.3</v>
      </c>
      <c r="G228" s="258">
        <f>G229</f>
        <v>20214</v>
      </c>
    </row>
    <row r="229" spans="1:7" s="417" customFormat="1" ht="22.5">
      <c r="A229" s="259" t="s">
        <v>507</v>
      </c>
      <c r="B229" s="259" t="s">
        <v>260</v>
      </c>
      <c r="C229" s="259" t="s">
        <v>265</v>
      </c>
      <c r="D229" s="259" t="s">
        <v>92</v>
      </c>
      <c r="E229" s="260" t="s">
        <v>93</v>
      </c>
      <c r="F229" s="258">
        <f>'Приложение 4'!E237</f>
        <v>18334.3</v>
      </c>
      <c r="G229" s="258">
        <f>'Приложение 4'!F237</f>
        <v>20214</v>
      </c>
    </row>
    <row r="230" spans="1:7" s="417" customFormat="1" ht="45">
      <c r="A230" s="432" t="s">
        <v>507</v>
      </c>
      <c r="B230" s="432" t="s">
        <v>260</v>
      </c>
      <c r="C230" s="432" t="s">
        <v>267</v>
      </c>
      <c r="D230" s="432"/>
      <c r="E230" s="261" t="s">
        <v>268</v>
      </c>
      <c r="F230" s="263">
        <f>F231</f>
        <v>11700</v>
      </c>
      <c r="G230" s="263">
        <f>G231</f>
        <v>11700</v>
      </c>
    </row>
    <row r="231" spans="1:7" s="417" customFormat="1" ht="11.25">
      <c r="A231" s="259" t="s">
        <v>507</v>
      </c>
      <c r="B231" s="259" t="s">
        <v>260</v>
      </c>
      <c r="C231" s="259" t="s">
        <v>267</v>
      </c>
      <c r="D231" s="259" t="s">
        <v>90</v>
      </c>
      <c r="E231" s="260" t="s">
        <v>91</v>
      </c>
      <c r="F231" s="258">
        <f>F232</f>
        <v>11700</v>
      </c>
      <c r="G231" s="258">
        <f>G232</f>
        <v>11700</v>
      </c>
    </row>
    <row r="232" spans="1:7" s="417" customFormat="1" ht="22.5">
      <c r="A232" s="259" t="s">
        <v>507</v>
      </c>
      <c r="B232" s="259" t="s">
        <v>260</v>
      </c>
      <c r="C232" s="259" t="s">
        <v>267</v>
      </c>
      <c r="D232" s="259" t="s">
        <v>92</v>
      </c>
      <c r="E232" s="260" t="s">
        <v>93</v>
      </c>
      <c r="F232" s="258">
        <f>'Приложение 4'!E240</f>
        <v>11700</v>
      </c>
      <c r="G232" s="258">
        <f>'Приложение 4'!F240</f>
        <v>11700</v>
      </c>
    </row>
    <row r="233" spans="1:7" s="446" customFormat="1" ht="10.5">
      <c r="A233" s="422" t="s">
        <v>507</v>
      </c>
      <c r="B233" s="422" t="s">
        <v>302</v>
      </c>
      <c r="C233" s="422"/>
      <c r="D233" s="422"/>
      <c r="E233" s="445" t="s">
        <v>303</v>
      </c>
      <c r="F233" s="425">
        <f>F234+F247+F260+F275</f>
        <v>136879.9</v>
      </c>
      <c r="G233" s="425">
        <f>G234+G247+G260+G275</f>
        <v>137164.5</v>
      </c>
    </row>
    <row r="234" spans="1:7" s="446" customFormat="1" ht="10.5">
      <c r="A234" s="427" t="s">
        <v>507</v>
      </c>
      <c r="B234" s="427" t="s">
        <v>304</v>
      </c>
      <c r="C234" s="427"/>
      <c r="D234" s="427"/>
      <c r="E234" s="428" t="s">
        <v>305</v>
      </c>
      <c r="F234" s="265">
        <f>F235</f>
        <v>17224.6</v>
      </c>
      <c r="G234" s="265">
        <f>G235</f>
        <v>17509.2</v>
      </c>
    </row>
    <row r="235" spans="1:7" s="417" customFormat="1" ht="22.5">
      <c r="A235" s="429" t="s">
        <v>507</v>
      </c>
      <c r="B235" s="429" t="s">
        <v>304</v>
      </c>
      <c r="C235" s="429" t="s">
        <v>187</v>
      </c>
      <c r="D235" s="429"/>
      <c r="E235" s="430" t="s">
        <v>188</v>
      </c>
      <c r="F235" s="431">
        <f>F236+F239+F242</f>
        <v>17224.6</v>
      </c>
      <c r="G235" s="431">
        <f>G236+G239+G242</f>
        <v>17509.2</v>
      </c>
    </row>
    <row r="236" spans="1:7" s="417" customFormat="1" ht="22.5">
      <c r="A236" s="432" t="s">
        <v>507</v>
      </c>
      <c r="B236" s="432" t="s">
        <v>304</v>
      </c>
      <c r="C236" s="432" t="s">
        <v>306</v>
      </c>
      <c r="D236" s="432"/>
      <c r="E236" s="261" t="s">
        <v>307</v>
      </c>
      <c r="F236" s="263">
        <f>F237</f>
        <v>6341.6</v>
      </c>
      <c r="G236" s="263">
        <f>G237</f>
        <v>6626.2</v>
      </c>
    </row>
    <row r="237" spans="1:7" s="417" customFormat="1" ht="22.5">
      <c r="A237" s="259" t="s">
        <v>507</v>
      </c>
      <c r="B237" s="259" t="s">
        <v>304</v>
      </c>
      <c r="C237" s="259" t="s">
        <v>306</v>
      </c>
      <c r="D237" s="259" t="s">
        <v>146</v>
      </c>
      <c r="E237" s="260" t="s">
        <v>147</v>
      </c>
      <c r="F237" s="258">
        <f>F238</f>
        <v>6341.6</v>
      </c>
      <c r="G237" s="258">
        <f>G238</f>
        <v>6626.2</v>
      </c>
    </row>
    <row r="238" spans="1:7" s="426" customFormat="1" ht="11.25">
      <c r="A238" s="259" t="s">
        <v>507</v>
      </c>
      <c r="B238" s="259" t="s">
        <v>304</v>
      </c>
      <c r="C238" s="259" t="s">
        <v>306</v>
      </c>
      <c r="D238" s="259" t="s">
        <v>148</v>
      </c>
      <c r="E238" s="260" t="s">
        <v>149</v>
      </c>
      <c r="F238" s="258">
        <f>'Приложение 4'!E271</f>
        <v>6341.6</v>
      </c>
      <c r="G238" s="258">
        <f>'Приложение 4'!F271</f>
        <v>6626.2</v>
      </c>
    </row>
    <row r="239" spans="1:7" s="417" customFormat="1" ht="11.25">
      <c r="A239" s="432" t="s">
        <v>507</v>
      </c>
      <c r="B239" s="432" t="s">
        <v>304</v>
      </c>
      <c r="C239" s="432" t="s">
        <v>309</v>
      </c>
      <c r="D239" s="432"/>
      <c r="E239" s="261" t="s">
        <v>145</v>
      </c>
      <c r="F239" s="263">
        <f>F240</f>
        <v>5204</v>
      </c>
      <c r="G239" s="263">
        <f>G240</f>
        <v>5204</v>
      </c>
    </row>
    <row r="240" spans="1:7" s="417" customFormat="1" ht="22.5">
      <c r="A240" s="259" t="s">
        <v>507</v>
      </c>
      <c r="B240" s="259" t="s">
        <v>304</v>
      </c>
      <c r="C240" s="259" t="s">
        <v>309</v>
      </c>
      <c r="D240" s="259" t="s">
        <v>146</v>
      </c>
      <c r="E240" s="260" t="s">
        <v>147</v>
      </c>
      <c r="F240" s="258">
        <f>F241</f>
        <v>5204</v>
      </c>
      <c r="G240" s="258">
        <f>G241</f>
        <v>5204</v>
      </c>
    </row>
    <row r="241" spans="1:7" s="417" customFormat="1" ht="11.25">
      <c r="A241" s="259" t="s">
        <v>507</v>
      </c>
      <c r="B241" s="259" t="s">
        <v>304</v>
      </c>
      <c r="C241" s="259" t="s">
        <v>309</v>
      </c>
      <c r="D241" s="259" t="s">
        <v>148</v>
      </c>
      <c r="E241" s="260" t="s">
        <v>149</v>
      </c>
      <c r="F241" s="258">
        <f>'Приложение 4'!E274</f>
        <v>5204</v>
      </c>
      <c r="G241" s="258">
        <f>'Приложение 4'!F274</f>
        <v>5204</v>
      </c>
    </row>
    <row r="242" spans="1:7" s="417" customFormat="1" ht="11.25">
      <c r="A242" s="432" t="s">
        <v>507</v>
      </c>
      <c r="B242" s="432" t="s">
        <v>304</v>
      </c>
      <c r="C242" s="432" t="s">
        <v>310</v>
      </c>
      <c r="D242" s="432"/>
      <c r="E242" s="261" t="s">
        <v>311</v>
      </c>
      <c r="F242" s="263">
        <f>F243+F245</f>
        <v>5679</v>
      </c>
      <c r="G242" s="263">
        <f>G243+G245</f>
        <v>5679</v>
      </c>
    </row>
    <row r="243" spans="1:7" s="417" customFormat="1" ht="11.25">
      <c r="A243" s="259" t="s">
        <v>507</v>
      </c>
      <c r="B243" s="259" t="s">
        <v>304</v>
      </c>
      <c r="C243" s="259" t="s">
        <v>310</v>
      </c>
      <c r="D243" s="259" t="s">
        <v>90</v>
      </c>
      <c r="E243" s="260" t="s">
        <v>91</v>
      </c>
      <c r="F243" s="258">
        <f>F244</f>
        <v>300</v>
      </c>
      <c r="G243" s="258">
        <f>G244</f>
        <v>300</v>
      </c>
    </row>
    <row r="244" spans="1:7" s="417" customFormat="1" ht="22.5">
      <c r="A244" s="259" t="s">
        <v>507</v>
      </c>
      <c r="B244" s="259" t="s">
        <v>304</v>
      </c>
      <c r="C244" s="259" t="s">
        <v>310</v>
      </c>
      <c r="D244" s="259" t="s">
        <v>92</v>
      </c>
      <c r="E244" s="260" t="s">
        <v>93</v>
      </c>
      <c r="F244" s="258">
        <f>'Приложение 4'!E277</f>
        <v>300</v>
      </c>
      <c r="G244" s="258">
        <f>'Приложение 4'!F277</f>
        <v>300</v>
      </c>
    </row>
    <row r="245" spans="1:7" s="417" customFormat="1" ht="11.25">
      <c r="A245" s="259" t="s">
        <v>507</v>
      </c>
      <c r="B245" s="259" t="s">
        <v>304</v>
      </c>
      <c r="C245" s="259" t="s">
        <v>310</v>
      </c>
      <c r="D245" s="259" t="s">
        <v>94</v>
      </c>
      <c r="E245" s="260" t="s">
        <v>95</v>
      </c>
      <c r="F245" s="258">
        <f>F246</f>
        <v>5379</v>
      </c>
      <c r="G245" s="258">
        <f>G246</f>
        <v>5379</v>
      </c>
    </row>
    <row r="246" spans="1:7" s="417" customFormat="1" ht="22.5">
      <c r="A246" s="259" t="s">
        <v>507</v>
      </c>
      <c r="B246" s="259" t="s">
        <v>304</v>
      </c>
      <c r="C246" s="259" t="s">
        <v>310</v>
      </c>
      <c r="D246" s="259" t="s">
        <v>181</v>
      </c>
      <c r="E246" s="260" t="s">
        <v>182</v>
      </c>
      <c r="F246" s="258">
        <f>'Приложение 4'!E279</f>
        <v>5379</v>
      </c>
      <c r="G246" s="258">
        <f>'Приложение 4'!F279</f>
        <v>5379</v>
      </c>
    </row>
    <row r="247" spans="1:7" s="446" customFormat="1" ht="10.5">
      <c r="A247" s="427" t="s">
        <v>507</v>
      </c>
      <c r="B247" s="427" t="s">
        <v>318</v>
      </c>
      <c r="C247" s="427"/>
      <c r="D247" s="427"/>
      <c r="E247" s="428" t="s">
        <v>319</v>
      </c>
      <c r="F247" s="265">
        <f>F248+F252+F256</f>
        <v>4980.1</v>
      </c>
      <c r="G247" s="265">
        <f>G248+G252+G256</f>
        <v>4980.1</v>
      </c>
    </row>
    <row r="248" spans="1:7" s="417" customFormat="1" ht="22.5">
      <c r="A248" s="429" t="s">
        <v>507</v>
      </c>
      <c r="B248" s="429" t="s">
        <v>318</v>
      </c>
      <c r="C248" s="429" t="s">
        <v>373</v>
      </c>
      <c r="D248" s="429"/>
      <c r="E248" s="430" t="s">
        <v>374</v>
      </c>
      <c r="F248" s="431">
        <f aca="true" t="shared" si="15" ref="F248:G250">F249</f>
        <v>894.1</v>
      </c>
      <c r="G248" s="431">
        <f t="shared" si="15"/>
        <v>894.1</v>
      </c>
    </row>
    <row r="249" spans="1:7" s="417" customFormat="1" ht="22.5">
      <c r="A249" s="432" t="s">
        <v>507</v>
      </c>
      <c r="B249" s="432" t="s">
        <v>318</v>
      </c>
      <c r="C249" s="432" t="s">
        <v>489</v>
      </c>
      <c r="D249" s="432"/>
      <c r="E249" s="261" t="s">
        <v>490</v>
      </c>
      <c r="F249" s="263">
        <f t="shared" si="15"/>
        <v>894.1</v>
      </c>
      <c r="G249" s="263">
        <f t="shared" si="15"/>
        <v>894.1</v>
      </c>
    </row>
    <row r="250" spans="1:7" s="417" customFormat="1" ht="11.25">
      <c r="A250" s="259" t="s">
        <v>507</v>
      </c>
      <c r="B250" s="259" t="s">
        <v>318</v>
      </c>
      <c r="C250" s="259" t="s">
        <v>489</v>
      </c>
      <c r="D250" s="259" t="s">
        <v>90</v>
      </c>
      <c r="E250" s="260" t="s">
        <v>91</v>
      </c>
      <c r="F250" s="258">
        <f t="shared" si="15"/>
        <v>894.1</v>
      </c>
      <c r="G250" s="258">
        <f t="shared" si="15"/>
        <v>894.1</v>
      </c>
    </row>
    <row r="251" spans="1:7" s="417" customFormat="1" ht="22.5">
      <c r="A251" s="259" t="s">
        <v>507</v>
      </c>
      <c r="B251" s="259" t="s">
        <v>318</v>
      </c>
      <c r="C251" s="259" t="s">
        <v>489</v>
      </c>
      <c r="D251" s="259" t="s">
        <v>92</v>
      </c>
      <c r="E251" s="260" t="s">
        <v>93</v>
      </c>
      <c r="F251" s="258">
        <f>'Приложение 4'!E289</f>
        <v>894.1</v>
      </c>
      <c r="G251" s="258">
        <f>'Приложение 4'!F289</f>
        <v>894.1</v>
      </c>
    </row>
    <row r="252" spans="1:7" s="417" customFormat="1" ht="28.5" customHeight="1">
      <c r="A252" s="429" t="s">
        <v>507</v>
      </c>
      <c r="B252" s="429" t="s">
        <v>318</v>
      </c>
      <c r="C252" s="429" t="s">
        <v>173</v>
      </c>
      <c r="D252" s="429"/>
      <c r="E252" s="430" t="s">
        <v>262</v>
      </c>
      <c r="F252" s="431">
        <f aca="true" t="shared" si="16" ref="F252:G254">F253</f>
        <v>212.4</v>
      </c>
      <c r="G252" s="431">
        <f t="shared" si="16"/>
        <v>212.4</v>
      </c>
    </row>
    <row r="253" spans="1:7" s="426" customFormat="1" ht="27.75" customHeight="1">
      <c r="A253" s="432" t="s">
        <v>507</v>
      </c>
      <c r="B253" s="432" t="s">
        <v>318</v>
      </c>
      <c r="C253" s="432" t="s">
        <v>320</v>
      </c>
      <c r="D253" s="432"/>
      <c r="E253" s="261" t="s">
        <v>321</v>
      </c>
      <c r="F253" s="263">
        <f t="shared" si="16"/>
        <v>212.4</v>
      </c>
      <c r="G253" s="263">
        <f t="shared" si="16"/>
        <v>212.4</v>
      </c>
    </row>
    <row r="254" spans="1:7" s="426" customFormat="1" ht="11.25">
      <c r="A254" s="259" t="s">
        <v>507</v>
      </c>
      <c r="B254" s="259" t="s">
        <v>318</v>
      </c>
      <c r="C254" s="259" t="s">
        <v>320</v>
      </c>
      <c r="D254" s="259" t="s">
        <v>94</v>
      </c>
      <c r="E254" s="260" t="s">
        <v>95</v>
      </c>
      <c r="F254" s="258">
        <f t="shared" si="16"/>
        <v>212.4</v>
      </c>
      <c r="G254" s="258">
        <f t="shared" si="16"/>
        <v>212.4</v>
      </c>
    </row>
    <row r="255" spans="1:7" s="417" customFormat="1" ht="22.5">
      <c r="A255" s="259" t="s">
        <v>507</v>
      </c>
      <c r="B255" s="259" t="s">
        <v>318</v>
      </c>
      <c r="C255" s="259" t="s">
        <v>320</v>
      </c>
      <c r="D255" s="259" t="s">
        <v>181</v>
      </c>
      <c r="E255" s="260" t="s">
        <v>182</v>
      </c>
      <c r="F255" s="258">
        <f>'Приложение 4'!E293</f>
        <v>212.4</v>
      </c>
      <c r="G255" s="258">
        <f>'Приложение 4'!F293</f>
        <v>212.4</v>
      </c>
    </row>
    <row r="256" spans="1:7" s="417" customFormat="1" ht="33.75">
      <c r="A256" s="259" t="s">
        <v>507</v>
      </c>
      <c r="B256" s="207" t="s">
        <v>318</v>
      </c>
      <c r="C256" s="207" t="s">
        <v>332</v>
      </c>
      <c r="D256" s="207"/>
      <c r="E256" s="208" t="s">
        <v>333</v>
      </c>
      <c r="F256" s="431">
        <f aca="true" t="shared" si="17" ref="F256:G258">F257</f>
        <v>3873.6</v>
      </c>
      <c r="G256" s="431">
        <f t="shared" si="17"/>
        <v>3873.6</v>
      </c>
    </row>
    <row r="257" spans="1:7" s="417" customFormat="1" ht="22.5">
      <c r="A257" s="259" t="s">
        <v>507</v>
      </c>
      <c r="B257" s="210" t="s">
        <v>318</v>
      </c>
      <c r="C257" s="210" t="s">
        <v>334</v>
      </c>
      <c r="D257" s="210"/>
      <c r="E257" s="211" t="s">
        <v>335</v>
      </c>
      <c r="F257" s="263">
        <f t="shared" si="17"/>
        <v>3873.6</v>
      </c>
      <c r="G257" s="263">
        <f t="shared" si="17"/>
        <v>3873.6</v>
      </c>
    </row>
    <row r="258" spans="1:7" s="417" customFormat="1" ht="11.25">
      <c r="A258" s="259" t="s">
        <v>507</v>
      </c>
      <c r="B258" s="213" t="s">
        <v>318</v>
      </c>
      <c r="C258" s="213" t="s">
        <v>516</v>
      </c>
      <c r="D258" s="213" t="s">
        <v>94</v>
      </c>
      <c r="E258" s="214" t="s">
        <v>95</v>
      </c>
      <c r="F258" s="258">
        <f t="shared" si="17"/>
        <v>3873.6</v>
      </c>
      <c r="G258" s="258">
        <f t="shared" si="17"/>
        <v>3873.6</v>
      </c>
    </row>
    <row r="259" spans="1:7" s="417" customFormat="1" ht="22.5">
      <c r="A259" s="259" t="s">
        <v>507</v>
      </c>
      <c r="B259" s="213" t="s">
        <v>318</v>
      </c>
      <c r="C259" s="213" t="s">
        <v>516</v>
      </c>
      <c r="D259" s="213" t="s">
        <v>181</v>
      </c>
      <c r="E259" s="214" t="s">
        <v>182</v>
      </c>
      <c r="F259" s="258">
        <f>'Приложение 4'!E307</f>
        <v>3873.6</v>
      </c>
      <c r="G259" s="258">
        <f>'Приложение 4'!F307</f>
        <v>3873.6</v>
      </c>
    </row>
    <row r="260" spans="1:7" s="446" customFormat="1" ht="10.5">
      <c r="A260" s="427" t="s">
        <v>507</v>
      </c>
      <c r="B260" s="427" t="s">
        <v>336</v>
      </c>
      <c r="C260" s="427"/>
      <c r="D260" s="427"/>
      <c r="E260" s="428" t="s">
        <v>337</v>
      </c>
      <c r="F260" s="265">
        <f>F261+F271</f>
        <v>101661.99999999999</v>
      </c>
      <c r="G260" s="265">
        <f>G261+G271</f>
        <v>101661.99999999999</v>
      </c>
    </row>
    <row r="261" spans="1:7" s="417" customFormat="1" ht="25.5" customHeight="1">
      <c r="A261" s="429" t="s">
        <v>507</v>
      </c>
      <c r="B261" s="429" t="s">
        <v>336</v>
      </c>
      <c r="C261" s="429" t="s">
        <v>173</v>
      </c>
      <c r="D261" s="429"/>
      <c r="E261" s="430" t="s">
        <v>174</v>
      </c>
      <c r="F261" s="431">
        <f>F262+F265</f>
        <v>101629.59999999999</v>
      </c>
      <c r="G261" s="431">
        <f>G262+G265</f>
        <v>101629.59999999999</v>
      </c>
    </row>
    <row r="262" spans="1:7" s="417" customFormat="1" ht="11.25">
      <c r="A262" s="432" t="s">
        <v>507</v>
      </c>
      <c r="B262" s="432" t="s">
        <v>336</v>
      </c>
      <c r="C262" s="432" t="s">
        <v>347</v>
      </c>
      <c r="D262" s="432"/>
      <c r="E262" s="261" t="s">
        <v>145</v>
      </c>
      <c r="F262" s="263">
        <f>F263</f>
        <v>99116.4</v>
      </c>
      <c r="G262" s="263">
        <f>G263</f>
        <v>99116.4</v>
      </c>
    </row>
    <row r="263" spans="1:7" s="417" customFormat="1" ht="22.5">
      <c r="A263" s="259" t="s">
        <v>507</v>
      </c>
      <c r="B263" s="259" t="s">
        <v>336</v>
      </c>
      <c r="C263" s="259" t="s">
        <v>347</v>
      </c>
      <c r="D263" s="259" t="s">
        <v>146</v>
      </c>
      <c r="E263" s="260" t="s">
        <v>147</v>
      </c>
      <c r="F263" s="258">
        <f>F264</f>
        <v>99116.4</v>
      </c>
      <c r="G263" s="258">
        <f>G264</f>
        <v>99116.4</v>
      </c>
    </row>
    <row r="264" spans="1:7" s="417" customFormat="1" ht="11.25">
      <c r="A264" s="259" t="s">
        <v>507</v>
      </c>
      <c r="B264" s="259" t="s">
        <v>336</v>
      </c>
      <c r="C264" s="259" t="s">
        <v>347</v>
      </c>
      <c r="D264" s="259" t="s">
        <v>148</v>
      </c>
      <c r="E264" s="260" t="s">
        <v>149</v>
      </c>
      <c r="F264" s="258">
        <f>'Приложение 4'!E326</f>
        <v>99116.4</v>
      </c>
      <c r="G264" s="258">
        <f>'Приложение 4'!F326</f>
        <v>99116.4</v>
      </c>
    </row>
    <row r="265" spans="1:7" s="417" customFormat="1" ht="11.25">
      <c r="A265" s="432" t="s">
        <v>507</v>
      </c>
      <c r="B265" s="432" t="s">
        <v>336</v>
      </c>
      <c r="C265" s="432" t="s">
        <v>348</v>
      </c>
      <c r="D265" s="432"/>
      <c r="E265" s="261" t="s">
        <v>349</v>
      </c>
      <c r="F265" s="263">
        <f>F266+F268</f>
        <v>2513.2</v>
      </c>
      <c r="G265" s="263">
        <f>G266+G268</f>
        <v>2513.2</v>
      </c>
    </row>
    <row r="266" spans="1:7" s="417" customFormat="1" ht="11.25">
      <c r="A266" s="259" t="s">
        <v>507</v>
      </c>
      <c r="B266" s="259" t="s">
        <v>336</v>
      </c>
      <c r="C266" s="259" t="s">
        <v>348</v>
      </c>
      <c r="D266" s="259" t="s">
        <v>90</v>
      </c>
      <c r="E266" s="260" t="s">
        <v>91</v>
      </c>
      <c r="F266" s="258">
        <f>F267</f>
        <v>993.2</v>
      </c>
      <c r="G266" s="258">
        <f>G267</f>
        <v>993.2</v>
      </c>
    </row>
    <row r="267" spans="1:7" s="417" customFormat="1" ht="22.5">
      <c r="A267" s="259" t="s">
        <v>507</v>
      </c>
      <c r="B267" s="259" t="s">
        <v>336</v>
      </c>
      <c r="C267" s="259" t="s">
        <v>348</v>
      </c>
      <c r="D267" s="259" t="s">
        <v>92</v>
      </c>
      <c r="E267" s="260" t="s">
        <v>93</v>
      </c>
      <c r="F267" s="258">
        <f>'Приложение 4'!E329</f>
        <v>993.2</v>
      </c>
      <c r="G267" s="258">
        <f>'Приложение 4'!F329</f>
        <v>993.2</v>
      </c>
    </row>
    <row r="268" spans="1:7" s="417" customFormat="1" ht="22.5">
      <c r="A268" s="259" t="s">
        <v>507</v>
      </c>
      <c r="B268" s="259" t="s">
        <v>336</v>
      </c>
      <c r="C268" s="259" t="s">
        <v>348</v>
      </c>
      <c r="D268" s="259" t="s">
        <v>146</v>
      </c>
      <c r="E268" s="260" t="s">
        <v>147</v>
      </c>
      <c r="F268" s="258">
        <f>F269+F270</f>
        <v>1520</v>
      </c>
      <c r="G268" s="258">
        <f>G269+G270</f>
        <v>1520</v>
      </c>
    </row>
    <row r="269" spans="1:7" s="417" customFormat="1" ht="11.25">
      <c r="A269" s="259" t="s">
        <v>507</v>
      </c>
      <c r="B269" s="259" t="s">
        <v>336</v>
      </c>
      <c r="C269" s="259" t="s">
        <v>348</v>
      </c>
      <c r="D269" s="259" t="s">
        <v>148</v>
      </c>
      <c r="E269" s="260" t="s">
        <v>149</v>
      </c>
      <c r="F269" s="258">
        <f>'Приложение 4'!E331</f>
        <v>1400</v>
      </c>
      <c r="G269" s="258">
        <f>'Приложение 4'!F331</f>
        <v>1400</v>
      </c>
    </row>
    <row r="270" spans="1:7" s="417" customFormat="1" ht="22.5">
      <c r="A270" s="259" t="s">
        <v>507</v>
      </c>
      <c r="B270" s="259" t="s">
        <v>336</v>
      </c>
      <c r="C270" s="259" t="s">
        <v>348</v>
      </c>
      <c r="D270" s="259" t="s">
        <v>350</v>
      </c>
      <c r="E270" s="260" t="s">
        <v>351</v>
      </c>
      <c r="F270" s="258">
        <f>'Приложение 4'!E332</f>
        <v>120</v>
      </c>
      <c r="G270" s="258">
        <f>'Приложение 4'!F332</f>
        <v>120</v>
      </c>
    </row>
    <row r="271" spans="1:7" s="417" customFormat="1" ht="22.5">
      <c r="A271" s="429" t="s">
        <v>507</v>
      </c>
      <c r="B271" s="429" t="s">
        <v>336</v>
      </c>
      <c r="C271" s="429" t="s">
        <v>254</v>
      </c>
      <c r="D271" s="429"/>
      <c r="E271" s="430" t="s">
        <v>255</v>
      </c>
      <c r="F271" s="431">
        <f aca="true" t="shared" si="18" ref="F271:G273">F272</f>
        <v>32.4</v>
      </c>
      <c r="G271" s="431">
        <f t="shared" si="18"/>
        <v>32.4</v>
      </c>
    </row>
    <row r="272" spans="1:7" s="417" customFormat="1" ht="11.25">
      <c r="A272" s="432" t="s">
        <v>507</v>
      </c>
      <c r="B272" s="432" t="s">
        <v>336</v>
      </c>
      <c r="C272" s="432" t="s">
        <v>352</v>
      </c>
      <c r="D272" s="432"/>
      <c r="E272" s="261" t="s">
        <v>353</v>
      </c>
      <c r="F272" s="263">
        <f t="shared" si="18"/>
        <v>32.4</v>
      </c>
      <c r="G272" s="263">
        <f t="shared" si="18"/>
        <v>32.4</v>
      </c>
    </row>
    <row r="273" spans="1:7" s="417" customFormat="1" ht="11.25">
      <c r="A273" s="259" t="s">
        <v>507</v>
      </c>
      <c r="B273" s="259" t="s">
        <v>336</v>
      </c>
      <c r="C273" s="259" t="s">
        <v>352</v>
      </c>
      <c r="D273" s="259" t="s">
        <v>94</v>
      </c>
      <c r="E273" s="260" t="s">
        <v>95</v>
      </c>
      <c r="F273" s="258">
        <f t="shared" si="18"/>
        <v>32.4</v>
      </c>
      <c r="G273" s="258">
        <f t="shared" si="18"/>
        <v>32.4</v>
      </c>
    </row>
    <row r="274" spans="1:7" s="417" customFormat="1" ht="22.5">
      <c r="A274" s="259" t="s">
        <v>507</v>
      </c>
      <c r="B274" s="259" t="s">
        <v>336</v>
      </c>
      <c r="C274" s="259" t="s">
        <v>352</v>
      </c>
      <c r="D274" s="259" t="s">
        <v>181</v>
      </c>
      <c r="E274" s="260" t="s">
        <v>182</v>
      </c>
      <c r="F274" s="258">
        <f>'Приложение 4'!E336</f>
        <v>32.4</v>
      </c>
      <c r="G274" s="258">
        <f>'Приложение 4'!F336</f>
        <v>32.4</v>
      </c>
    </row>
    <row r="275" spans="1:7" s="417" customFormat="1" ht="10.5">
      <c r="A275" s="427" t="s">
        <v>507</v>
      </c>
      <c r="B275" s="427" t="s">
        <v>354</v>
      </c>
      <c r="C275" s="427"/>
      <c r="D275" s="427"/>
      <c r="E275" s="428" t="s">
        <v>355</v>
      </c>
      <c r="F275" s="265">
        <f>F276</f>
        <v>13013.199999999999</v>
      </c>
      <c r="G275" s="265">
        <f>G276</f>
        <v>13013.199999999999</v>
      </c>
    </row>
    <row r="276" spans="1:7" s="417" customFormat="1" ht="22.5">
      <c r="A276" s="429" t="s">
        <v>507</v>
      </c>
      <c r="B276" s="429" t="s">
        <v>354</v>
      </c>
      <c r="C276" s="429" t="s">
        <v>356</v>
      </c>
      <c r="D276" s="429"/>
      <c r="E276" s="430" t="s">
        <v>357</v>
      </c>
      <c r="F276" s="431">
        <f>F277+F280</f>
        <v>13013.199999999999</v>
      </c>
      <c r="G276" s="431">
        <f>G277+G280</f>
        <v>13013.199999999999</v>
      </c>
    </row>
    <row r="277" spans="1:7" s="417" customFormat="1" ht="33.75">
      <c r="A277" s="432" t="s">
        <v>507</v>
      </c>
      <c r="B277" s="432" t="s">
        <v>354</v>
      </c>
      <c r="C277" s="432" t="s">
        <v>358</v>
      </c>
      <c r="D277" s="432"/>
      <c r="E277" s="261" t="s">
        <v>359</v>
      </c>
      <c r="F277" s="263">
        <f>F278</f>
        <v>5</v>
      </c>
      <c r="G277" s="263">
        <f>G278</f>
        <v>5</v>
      </c>
    </row>
    <row r="278" spans="1:7" s="417" customFormat="1" ht="16.5" customHeight="1">
      <c r="A278" s="259" t="s">
        <v>507</v>
      </c>
      <c r="B278" s="259" t="s">
        <v>354</v>
      </c>
      <c r="C278" s="259" t="s">
        <v>358</v>
      </c>
      <c r="D278" s="259" t="s">
        <v>90</v>
      </c>
      <c r="E278" s="260" t="s">
        <v>91</v>
      </c>
      <c r="F278" s="258">
        <f>F279</f>
        <v>5</v>
      </c>
      <c r="G278" s="258">
        <f>G279</f>
        <v>5</v>
      </c>
    </row>
    <row r="279" spans="1:7" s="417" customFormat="1" ht="22.5">
      <c r="A279" s="259" t="s">
        <v>507</v>
      </c>
      <c r="B279" s="259" t="s">
        <v>354</v>
      </c>
      <c r="C279" s="259" t="s">
        <v>358</v>
      </c>
      <c r="D279" s="259" t="s">
        <v>92</v>
      </c>
      <c r="E279" s="260" t="s">
        <v>93</v>
      </c>
      <c r="F279" s="258">
        <f>'Приложение 4'!E341</f>
        <v>5</v>
      </c>
      <c r="G279" s="258">
        <f>'Приложение 4'!F341</f>
        <v>5</v>
      </c>
    </row>
    <row r="280" spans="1:7" s="417" customFormat="1" ht="27.75" customHeight="1">
      <c r="A280" s="432" t="s">
        <v>507</v>
      </c>
      <c r="B280" s="432" t="s">
        <v>354</v>
      </c>
      <c r="C280" s="432" t="s">
        <v>360</v>
      </c>
      <c r="D280" s="432"/>
      <c r="E280" s="261" t="s">
        <v>78</v>
      </c>
      <c r="F280" s="263">
        <f>F281+F283+F285</f>
        <v>13008.199999999999</v>
      </c>
      <c r="G280" s="263">
        <f>G281+G283+G285</f>
        <v>13008.199999999999</v>
      </c>
    </row>
    <row r="281" spans="1:7" s="417" customFormat="1" ht="33.75">
      <c r="A281" s="259" t="s">
        <v>507</v>
      </c>
      <c r="B281" s="259" t="s">
        <v>354</v>
      </c>
      <c r="C281" s="259" t="s">
        <v>360</v>
      </c>
      <c r="D281" s="259" t="s">
        <v>79</v>
      </c>
      <c r="E281" s="260" t="s">
        <v>80</v>
      </c>
      <c r="F281" s="258">
        <f>F282</f>
        <v>12596.3</v>
      </c>
      <c r="G281" s="258">
        <f>G282</f>
        <v>12596.3</v>
      </c>
    </row>
    <row r="282" spans="1:7" s="417" customFormat="1" ht="11.25">
      <c r="A282" s="259" t="s">
        <v>507</v>
      </c>
      <c r="B282" s="259" t="s">
        <v>354</v>
      </c>
      <c r="C282" s="259" t="s">
        <v>360</v>
      </c>
      <c r="D282" s="259" t="s">
        <v>81</v>
      </c>
      <c r="E282" s="260" t="s">
        <v>82</v>
      </c>
      <c r="F282" s="258">
        <f>'Приложение 4'!E344</f>
        <v>12596.3</v>
      </c>
      <c r="G282" s="258">
        <f>'Приложение 4'!F344</f>
        <v>12596.3</v>
      </c>
    </row>
    <row r="283" spans="1:7" s="417" customFormat="1" ht="11.25">
      <c r="A283" s="259" t="s">
        <v>507</v>
      </c>
      <c r="B283" s="259" t="s">
        <v>354</v>
      </c>
      <c r="C283" s="259" t="s">
        <v>360</v>
      </c>
      <c r="D283" s="259" t="s">
        <v>90</v>
      </c>
      <c r="E283" s="260" t="s">
        <v>91</v>
      </c>
      <c r="F283" s="258">
        <f>F284</f>
        <v>409</v>
      </c>
      <c r="G283" s="258">
        <f>G284</f>
        <v>409</v>
      </c>
    </row>
    <row r="284" spans="1:7" s="417" customFormat="1" ht="22.5">
      <c r="A284" s="259" t="s">
        <v>507</v>
      </c>
      <c r="B284" s="259" t="s">
        <v>354</v>
      </c>
      <c r="C284" s="259" t="s">
        <v>360</v>
      </c>
      <c r="D284" s="259" t="s">
        <v>92</v>
      </c>
      <c r="E284" s="260" t="s">
        <v>93</v>
      </c>
      <c r="F284" s="258">
        <f>'Приложение 4'!E346</f>
        <v>409</v>
      </c>
      <c r="G284" s="258">
        <f>'Приложение 4'!F346</f>
        <v>409</v>
      </c>
    </row>
    <row r="285" spans="1:7" s="417" customFormat="1" ht="11.25">
      <c r="A285" s="259" t="s">
        <v>507</v>
      </c>
      <c r="B285" s="259" t="s">
        <v>354</v>
      </c>
      <c r="C285" s="259" t="s">
        <v>360</v>
      </c>
      <c r="D285" s="259" t="s">
        <v>94</v>
      </c>
      <c r="E285" s="260" t="s">
        <v>95</v>
      </c>
      <c r="F285" s="258">
        <f>F286</f>
        <v>2.9</v>
      </c>
      <c r="G285" s="258">
        <f>G286</f>
        <v>2.9</v>
      </c>
    </row>
    <row r="286" spans="1:7" s="417" customFormat="1" ht="11.25">
      <c r="A286" s="259" t="s">
        <v>507</v>
      </c>
      <c r="B286" s="259" t="s">
        <v>354</v>
      </c>
      <c r="C286" s="259" t="s">
        <v>360</v>
      </c>
      <c r="D286" s="259" t="s">
        <v>96</v>
      </c>
      <c r="E286" s="260" t="s">
        <v>97</v>
      </c>
      <c r="F286" s="258">
        <f>'Приложение 4'!E348</f>
        <v>2.9</v>
      </c>
      <c r="G286" s="258">
        <f>'Приложение 4'!F348</f>
        <v>2.9</v>
      </c>
    </row>
    <row r="287" spans="1:7" s="446" customFormat="1" ht="10.5">
      <c r="A287" s="422" t="s">
        <v>507</v>
      </c>
      <c r="B287" s="422" t="s">
        <v>419</v>
      </c>
      <c r="C287" s="422"/>
      <c r="D287" s="422"/>
      <c r="E287" s="445" t="s">
        <v>420</v>
      </c>
      <c r="F287" s="425">
        <f>F288</f>
        <v>109953.4</v>
      </c>
      <c r="G287" s="425">
        <f>G288</f>
        <v>109953.4</v>
      </c>
    </row>
    <row r="288" spans="1:7" s="446" customFormat="1" ht="10.5">
      <c r="A288" s="427" t="s">
        <v>507</v>
      </c>
      <c r="B288" s="427" t="s">
        <v>428</v>
      </c>
      <c r="C288" s="427"/>
      <c r="D288" s="427"/>
      <c r="E288" s="428" t="s">
        <v>429</v>
      </c>
      <c r="F288" s="265">
        <f>F289+F293</f>
        <v>109953.4</v>
      </c>
      <c r="G288" s="265">
        <f>G289+G293</f>
        <v>109953.4</v>
      </c>
    </row>
    <row r="289" spans="1:7" s="417" customFormat="1" ht="22.5">
      <c r="A289" s="429" t="s">
        <v>507</v>
      </c>
      <c r="B289" s="429" t="s">
        <v>428</v>
      </c>
      <c r="C289" s="429" t="s">
        <v>187</v>
      </c>
      <c r="D289" s="429"/>
      <c r="E289" s="430" t="s">
        <v>188</v>
      </c>
      <c r="F289" s="431">
        <f aca="true" t="shared" si="19" ref="F289:G291">F290</f>
        <v>109204</v>
      </c>
      <c r="G289" s="431">
        <f t="shared" si="19"/>
        <v>109204</v>
      </c>
    </row>
    <row r="290" spans="1:7" s="417" customFormat="1" ht="22.5">
      <c r="A290" s="432" t="s">
        <v>507</v>
      </c>
      <c r="B290" s="432" t="s">
        <v>428</v>
      </c>
      <c r="C290" s="432" t="s">
        <v>438</v>
      </c>
      <c r="D290" s="432"/>
      <c r="E290" s="261" t="s">
        <v>439</v>
      </c>
      <c r="F290" s="263">
        <f t="shared" si="19"/>
        <v>109204</v>
      </c>
      <c r="G290" s="263">
        <f t="shared" si="19"/>
        <v>109204</v>
      </c>
    </row>
    <row r="291" spans="1:7" s="417" customFormat="1" ht="11.25">
      <c r="A291" s="259" t="s">
        <v>507</v>
      </c>
      <c r="B291" s="259" t="s">
        <v>428</v>
      </c>
      <c r="C291" s="259" t="s">
        <v>438</v>
      </c>
      <c r="D291" s="259" t="s">
        <v>395</v>
      </c>
      <c r="E291" s="260" t="s">
        <v>396</v>
      </c>
      <c r="F291" s="258">
        <f t="shared" si="19"/>
        <v>109204</v>
      </c>
      <c r="G291" s="258">
        <f t="shared" si="19"/>
        <v>109204</v>
      </c>
    </row>
    <row r="292" spans="1:7" s="417" customFormat="1" ht="11.25">
      <c r="A292" s="259" t="s">
        <v>507</v>
      </c>
      <c r="B292" s="259" t="s">
        <v>428</v>
      </c>
      <c r="C292" s="259" t="s">
        <v>438</v>
      </c>
      <c r="D292" s="259" t="s">
        <v>397</v>
      </c>
      <c r="E292" s="260" t="s">
        <v>398</v>
      </c>
      <c r="F292" s="258">
        <f>'Приложение 4'!E512</f>
        <v>109204</v>
      </c>
      <c r="G292" s="258">
        <f>'Приложение 4'!F512</f>
        <v>109204</v>
      </c>
    </row>
    <row r="293" spans="1:7" s="417" customFormat="1" ht="22.5">
      <c r="A293" s="429" t="s">
        <v>507</v>
      </c>
      <c r="B293" s="429" t="s">
        <v>428</v>
      </c>
      <c r="C293" s="429" t="s">
        <v>254</v>
      </c>
      <c r="D293" s="429"/>
      <c r="E293" s="430" t="s">
        <v>255</v>
      </c>
      <c r="F293" s="431">
        <f aca="true" t="shared" si="20" ref="F293:G295">F294</f>
        <v>749.4</v>
      </c>
      <c r="G293" s="431">
        <f t="shared" si="20"/>
        <v>749.4</v>
      </c>
    </row>
    <row r="294" spans="1:7" s="417" customFormat="1" ht="33.75">
      <c r="A294" s="432" t="s">
        <v>507</v>
      </c>
      <c r="B294" s="432" t="s">
        <v>428</v>
      </c>
      <c r="C294" s="432" t="s">
        <v>445</v>
      </c>
      <c r="D294" s="432"/>
      <c r="E294" s="261" t="s">
        <v>446</v>
      </c>
      <c r="F294" s="263">
        <f t="shared" si="20"/>
        <v>749.4</v>
      </c>
      <c r="G294" s="263">
        <f t="shared" si="20"/>
        <v>749.4</v>
      </c>
    </row>
    <row r="295" spans="1:7" s="417" customFormat="1" ht="11.25">
      <c r="A295" s="259" t="s">
        <v>507</v>
      </c>
      <c r="B295" s="259" t="s">
        <v>428</v>
      </c>
      <c r="C295" s="259" t="s">
        <v>445</v>
      </c>
      <c r="D295" s="259" t="s">
        <v>395</v>
      </c>
      <c r="E295" s="260" t="s">
        <v>396</v>
      </c>
      <c r="F295" s="258">
        <f t="shared" si="20"/>
        <v>749.4</v>
      </c>
      <c r="G295" s="258">
        <f t="shared" si="20"/>
        <v>749.4</v>
      </c>
    </row>
    <row r="296" spans="1:7" s="417" customFormat="1" ht="11.25">
      <c r="A296" s="259" t="s">
        <v>507</v>
      </c>
      <c r="B296" s="259" t="s">
        <v>428</v>
      </c>
      <c r="C296" s="259" t="s">
        <v>445</v>
      </c>
      <c r="D296" s="259" t="s">
        <v>397</v>
      </c>
      <c r="E296" s="260" t="s">
        <v>398</v>
      </c>
      <c r="F296" s="258">
        <f>'Приложение 4'!E520</f>
        <v>749.4</v>
      </c>
      <c r="G296" s="258">
        <f>'Приложение 4'!F520</f>
        <v>749.4</v>
      </c>
    </row>
    <row r="297" spans="1:7" s="417" customFormat="1" ht="42" customHeight="1">
      <c r="A297" s="443" t="s">
        <v>517</v>
      </c>
      <c r="B297" s="443"/>
      <c r="C297" s="443"/>
      <c r="D297" s="443"/>
      <c r="E297" s="443"/>
      <c r="F297" s="444">
        <f>F298+F314+F321</f>
        <v>18582</v>
      </c>
      <c r="G297" s="444">
        <f>G298+G314+G321</f>
        <v>18603.899999999998</v>
      </c>
    </row>
    <row r="298" spans="1:7" s="417" customFormat="1" ht="10.5">
      <c r="A298" s="423">
        <v>314</v>
      </c>
      <c r="B298" s="422" t="s">
        <v>69</v>
      </c>
      <c r="C298" s="422"/>
      <c r="D298" s="422"/>
      <c r="E298" s="445" t="s">
        <v>70</v>
      </c>
      <c r="F298" s="425">
        <f aca="true" t="shared" si="21" ref="F298:G300">F299</f>
        <v>6521.9</v>
      </c>
      <c r="G298" s="425">
        <f t="shared" si="21"/>
        <v>6543.799999999999</v>
      </c>
    </row>
    <row r="299" spans="1:7" s="417" customFormat="1" ht="31.5">
      <c r="A299" s="434">
        <v>314</v>
      </c>
      <c r="B299" s="427" t="s">
        <v>109</v>
      </c>
      <c r="C299" s="427"/>
      <c r="D299" s="427"/>
      <c r="E299" s="428" t="s">
        <v>110</v>
      </c>
      <c r="F299" s="265">
        <f t="shared" si="21"/>
        <v>6521.9</v>
      </c>
      <c r="G299" s="265">
        <f t="shared" si="21"/>
        <v>6543.799999999999</v>
      </c>
    </row>
    <row r="300" spans="1:7" s="417" customFormat="1" ht="33.75" customHeight="1">
      <c r="A300" s="437" t="s">
        <v>510</v>
      </c>
      <c r="B300" s="429" t="s">
        <v>109</v>
      </c>
      <c r="C300" s="429" t="s">
        <v>111</v>
      </c>
      <c r="D300" s="429"/>
      <c r="E300" s="430" t="s">
        <v>112</v>
      </c>
      <c r="F300" s="431">
        <f t="shared" si="21"/>
        <v>6521.9</v>
      </c>
      <c r="G300" s="431">
        <f t="shared" si="21"/>
        <v>6543.799999999999</v>
      </c>
    </row>
    <row r="301" spans="1:7" s="417" customFormat="1" ht="11.25">
      <c r="A301" s="439" t="s">
        <v>510</v>
      </c>
      <c r="B301" s="432" t="s">
        <v>109</v>
      </c>
      <c r="C301" s="432" t="s">
        <v>113</v>
      </c>
      <c r="D301" s="432"/>
      <c r="E301" s="261" t="s">
        <v>114</v>
      </c>
      <c r="F301" s="263">
        <f>F302+F307</f>
        <v>6521.9</v>
      </c>
      <c r="G301" s="263">
        <f>G302+G307</f>
        <v>6543.799999999999</v>
      </c>
    </row>
    <row r="302" spans="1:7" s="417" customFormat="1" ht="22.5">
      <c r="A302" s="439" t="s">
        <v>510</v>
      </c>
      <c r="B302" s="432" t="s">
        <v>109</v>
      </c>
      <c r="C302" s="432" t="s">
        <v>115</v>
      </c>
      <c r="D302" s="432"/>
      <c r="E302" s="261" t="s">
        <v>116</v>
      </c>
      <c r="F302" s="263">
        <f>F303+F305</f>
        <v>562.8</v>
      </c>
      <c r="G302" s="263">
        <f>G303+G305</f>
        <v>584.7</v>
      </c>
    </row>
    <row r="303" spans="1:7" s="417" customFormat="1" ht="33.75">
      <c r="A303" s="440" t="s">
        <v>510</v>
      </c>
      <c r="B303" s="259" t="s">
        <v>109</v>
      </c>
      <c r="C303" s="259" t="s">
        <v>115</v>
      </c>
      <c r="D303" s="259" t="s">
        <v>79</v>
      </c>
      <c r="E303" s="260" t="s">
        <v>80</v>
      </c>
      <c r="F303" s="258">
        <f>F304</f>
        <v>410.8</v>
      </c>
      <c r="G303" s="258">
        <f>G304</f>
        <v>409.15000000000003</v>
      </c>
    </row>
    <row r="304" spans="1:7" s="417" customFormat="1" ht="11.25">
      <c r="A304" s="440" t="s">
        <v>510</v>
      </c>
      <c r="B304" s="259" t="s">
        <v>109</v>
      </c>
      <c r="C304" s="259" t="s">
        <v>115</v>
      </c>
      <c r="D304" s="259" t="s">
        <v>81</v>
      </c>
      <c r="E304" s="260" t="s">
        <v>82</v>
      </c>
      <c r="F304" s="258">
        <f>'Приложение 4'!E41</f>
        <v>410.8</v>
      </c>
      <c r="G304" s="258">
        <f>'Приложение 4'!F41</f>
        <v>409.15000000000003</v>
      </c>
    </row>
    <row r="305" spans="1:7" s="417" customFormat="1" ht="11.25">
      <c r="A305" s="440" t="s">
        <v>510</v>
      </c>
      <c r="B305" s="259" t="s">
        <v>109</v>
      </c>
      <c r="C305" s="259" t="s">
        <v>115</v>
      </c>
      <c r="D305" s="259" t="s">
        <v>90</v>
      </c>
      <c r="E305" s="260" t="s">
        <v>91</v>
      </c>
      <c r="F305" s="258">
        <f>F306</f>
        <v>152</v>
      </c>
      <c r="G305" s="258">
        <f>G306</f>
        <v>175.55</v>
      </c>
    </row>
    <row r="306" spans="1:7" s="417" customFormat="1" ht="22.5">
      <c r="A306" s="440" t="s">
        <v>510</v>
      </c>
      <c r="B306" s="259" t="s">
        <v>109</v>
      </c>
      <c r="C306" s="259" t="s">
        <v>115</v>
      </c>
      <c r="D306" s="259" t="s">
        <v>92</v>
      </c>
      <c r="E306" s="260" t="s">
        <v>93</v>
      </c>
      <c r="F306" s="258">
        <f>'Приложение 4'!E43</f>
        <v>152</v>
      </c>
      <c r="G306" s="258">
        <f>'Приложение 4'!F43</f>
        <v>175.55</v>
      </c>
    </row>
    <row r="307" spans="1:7" s="417" customFormat="1" ht="22.5">
      <c r="A307" s="439">
        <v>314</v>
      </c>
      <c r="B307" s="432" t="s">
        <v>109</v>
      </c>
      <c r="C307" s="432" t="s">
        <v>117</v>
      </c>
      <c r="D307" s="432"/>
      <c r="E307" s="261" t="s">
        <v>78</v>
      </c>
      <c r="F307" s="263">
        <f>F308+F310+F312</f>
        <v>5959.099999999999</v>
      </c>
      <c r="G307" s="263">
        <f>G308+G310+G312</f>
        <v>5959.099999999999</v>
      </c>
    </row>
    <row r="308" spans="1:7" s="417" customFormat="1" ht="33.75">
      <c r="A308" s="440">
        <v>314</v>
      </c>
      <c r="B308" s="259" t="s">
        <v>109</v>
      </c>
      <c r="C308" s="259" t="s">
        <v>117</v>
      </c>
      <c r="D308" s="259" t="s">
        <v>79</v>
      </c>
      <c r="E308" s="260" t="s">
        <v>80</v>
      </c>
      <c r="F308" s="258">
        <f>F309</f>
        <v>4938.4</v>
      </c>
      <c r="G308" s="258">
        <f>G309</f>
        <v>4938.4</v>
      </c>
    </row>
    <row r="309" spans="1:7" s="417" customFormat="1" ht="11.25">
      <c r="A309" s="440">
        <v>314</v>
      </c>
      <c r="B309" s="259" t="s">
        <v>109</v>
      </c>
      <c r="C309" s="259" t="s">
        <v>117</v>
      </c>
      <c r="D309" s="259" t="s">
        <v>81</v>
      </c>
      <c r="E309" s="260" t="s">
        <v>82</v>
      </c>
      <c r="F309" s="258">
        <f>'Приложение 4'!E46</f>
        <v>4938.4</v>
      </c>
      <c r="G309" s="258">
        <f>'Приложение 4'!F46</f>
        <v>4938.4</v>
      </c>
    </row>
    <row r="310" spans="1:7" s="417" customFormat="1" ht="11.25">
      <c r="A310" s="440" t="s">
        <v>510</v>
      </c>
      <c r="B310" s="259" t="s">
        <v>109</v>
      </c>
      <c r="C310" s="259" t="s">
        <v>117</v>
      </c>
      <c r="D310" s="259" t="s">
        <v>90</v>
      </c>
      <c r="E310" s="260" t="s">
        <v>91</v>
      </c>
      <c r="F310" s="258">
        <f>F311</f>
        <v>997.7</v>
      </c>
      <c r="G310" s="258">
        <f>G311</f>
        <v>997.7</v>
      </c>
    </row>
    <row r="311" spans="1:7" s="417" customFormat="1" ht="22.5">
      <c r="A311" s="440" t="s">
        <v>510</v>
      </c>
      <c r="B311" s="259" t="s">
        <v>109</v>
      </c>
      <c r="C311" s="259" t="s">
        <v>117</v>
      </c>
      <c r="D311" s="259" t="s">
        <v>92</v>
      </c>
      <c r="E311" s="260" t="s">
        <v>93</v>
      </c>
      <c r="F311" s="258">
        <f>'Приложение 4'!E48</f>
        <v>997.7</v>
      </c>
      <c r="G311" s="258">
        <f>'Приложение 4'!F48</f>
        <v>997.7</v>
      </c>
    </row>
    <row r="312" spans="1:7" s="417" customFormat="1" ht="11.25">
      <c r="A312" s="440" t="s">
        <v>510</v>
      </c>
      <c r="B312" s="259" t="s">
        <v>109</v>
      </c>
      <c r="C312" s="259" t="s">
        <v>117</v>
      </c>
      <c r="D312" s="259" t="s">
        <v>94</v>
      </c>
      <c r="E312" s="260" t="s">
        <v>95</v>
      </c>
      <c r="F312" s="258">
        <f>F313</f>
        <v>23</v>
      </c>
      <c r="G312" s="258">
        <f>G313</f>
        <v>23</v>
      </c>
    </row>
    <row r="313" spans="1:7" s="417" customFormat="1" ht="11.25">
      <c r="A313" s="440" t="s">
        <v>510</v>
      </c>
      <c r="B313" s="259" t="s">
        <v>109</v>
      </c>
      <c r="C313" s="259" t="s">
        <v>117</v>
      </c>
      <c r="D313" s="259" t="s">
        <v>96</v>
      </c>
      <c r="E313" s="260" t="s">
        <v>97</v>
      </c>
      <c r="F313" s="258">
        <f>'Приложение 4'!E50</f>
        <v>23</v>
      </c>
      <c r="G313" s="258">
        <f>'Приложение 4'!F50</f>
        <v>23</v>
      </c>
    </row>
    <row r="314" spans="1:7" s="417" customFormat="1" ht="10.5">
      <c r="A314" s="423">
        <v>314</v>
      </c>
      <c r="B314" s="422" t="s">
        <v>244</v>
      </c>
      <c r="C314" s="422"/>
      <c r="D314" s="422"/>
      <c r="E314" s="445" t="s">
        <v>245</v>
      </c>
      <c r="F314" s="425">
        <f aca="true" t="shared" si="22" ref="F314:G319">F315</f>
        <v>97.9</v>
      </c>
      <c r="G314" s="425">
        <f t="shared" si="22"/>
        <v>97.9</v>
      </c>
    </row>
    <row r="315" spans="1:7" s="417" customFormat="1" ht="10.5">
      <c r="A315" s="434">
        <v>314</v>
      </c>
      <c r="B315" s="427" t="s">
        <v>279</v>
      </c>
      <c r="C315" s="427"/>
      <c r="D315" s="427"/>
      <c r="E315" s="428" t="s">
        <v>280</v>
      </c>
      <c r="F315" s="265">
        <f t="shared" si="22"/>
        <v>97.9</v>
      </c>
      <c r="G315" s="265">
        <f t="shared" si="22"/>
        <v>97.9</v>
      </c>
    </row>
    <row r="316" spans="1:7" s="417" customFormat="1" ht="33.75">
      <c r="A316" s="437">
        <v>314</v>
      </c>
      <c r="B316" s="429" t="s">
        <v>279</v>
      </c>
      <c r="C316" s="429" t="s">
        <v>111</v>
      </c>
      <c r="D316" s="429"/>
      <c r="E316" s="430" t="s">
        <v>285</v>
      </c>
      <c r="F316" s="431">
        <f t="shared" si="22"/>
        <v>97.9</v>
      </c>
      <c r="G316" s="431">
        <f t="shared" si="22"/>
        <v>97.9</v>
      </c>
    </row>
    <row r="317" spans="1:7" s="417" customFormat="1" ht="22.5">
      <c r="A317" s="439">
        <v>314</v>
      </c>
      <c r="B317" s="432" t="s">
        <v>279</v>
      </c>
      <c r="C317" s="432" t="s">
        <v>286</v>
      </c>
      <c r="D317" s="432"/>
      <c r="E317" s="261" t="s">
        <v>287</v>
      </c>
      <c r="F317" s="263">
        <f t="shared" si="22"/>
        <v>97.9</v>
      </c>
      <c r="G317" s="263">
        <f t="shared" si="22"/>
        <v>97.9</v>
      </c>
    </row>
    <row r="318" spans="1:7" s="417" customFormat="1" ht="22.5">
      <c r="A318" s="440">
        <v>314</v>
      </c>
      <c r="B318" s="259" t="s">
        <v>279</v>
      </c>
      <c r="C318" s="259" t="s">
        <v>288</v>
      </c>
      <c r="D318" s="259"/>
      <c r="E318" s="260" t="s">
        <v>289</v>
      </c>
      <c r="F318" s="258">
        <f t="shared" si="22"/>
        <v>97.9</v>
      </c>
      <c r="G318" s="258">
        <f t="shared" si="22"/>
        <v>97.9</v>
      </c>
    </row>
    <row r="319" spans="1:7" s="417" customFormat="1" ht="11.25">
      <c r="A319" s="440">
        <v>314</v>
      </c>
      <c r="B319" s="259" t="s">
        <v>279</v>
      </c>
      <c r="C319" s="259" t="s">
        <v>288</v>
      </c>
      <c r="D319" s="259" t="s">
        <v>94</v>
      </c>
      <c r="E319" s="260" t="s">
        <v>95</v>
      </c>
      <c r="F319" s="258">
        <f t="shared" si="22"/>
        <v>97.9</v>
      </c>
      <c r="G319" s="258">
        <f t="shared" si="22"/>
        <v>97.9</v>
      </c>
    </row>
    <row r="320" spans="1:7" s="417" customFormat="1" ht="22.5">
      <c r="A320" s="440">
        <v>314</v>
      </c>
      <c r="B320" s="259" t="s">
        <v>279</v>
      </c>
      <c r="C320" s="259" t="s">
        <v>288</v>
      </c>
      <c r="D320" s="259" t="s">
        <v>181</v>
      </c>
      <c r="E320" s="260" t="s">
        <v>182</v>
      </c>
      <c r="F320" s="258">
        <f>'Приложение 4'!E254</f>
        <v>97.9</v>
      </c>
      <c r="G320" s="258">
        <f>'Приложение 4'!F254</f>
        <v>97.9</v>
      </c>
    </row>
    <row r="321" spans="1:7" s="417" customFormat="1" ht="10.5">
      <c r="A321" s="423">
        <v>314</v>
      </c>
      <c r="B321" s="422" t="s">
        <v>302</v>
      </c>
      <c r="C321" s="422"/>
      <c r="D321" s="422"/>
      <c r="E321" s="445" t="s">
        <v>303</v>
      </c>
      <c r="F321" s="425">
        <f aca="true" t="shared" si="23" ref="F321:G323">F322</f>
        <v>11962.199999999999</v>
      </c>
      <c r="G321" s="425">
        <f t="shared" si="23"/>
        <v>11962.199999999999</v>
      </c>
    </row>
    <row r="322" spans="1:7" s="417" customFormat="1" ht="10.5">
      <c r="A322" s="434">
        <v>314</v>
      </c>
      <c r="B322" s="427" t="s">
        <v>336</v>
      </c>
      <c r="C322" s="427"/>
      <c r="D322" s="427"/>
      <c r="E322" s="428" t="s">
        <v>337</v>
      </c>
      <c r="F322" s="265">
        <f t="shared" si="23"/>
        <v>11962.199999999999</v>
      </c>
      <c r="G322" s="265">
        <f t="shared" si="23"/>
        <v>11962.199999999999</v>
      </c>
    </row>
    <row r="323" spans="1:7" s="417" customFormat="1" ht="33.75">
      <c r="A323" s="437">
        <v>314</v>
      </c>
      <c r="B323" s="429" t="s">
        <v>336</v>
      </c>
      <c r="C323" s="429" t="s">
        <v>111</v>
      </c>
      <c r="D323" s="429"/>
      <c r="E323" s="430" t="s">
        <v>285</v>
      </c>
      <c r="F323" s="431">
        <f t="shared" si="23"/>
        <v>11962.199999999999</v>
      </c>
      <c r="G323" s="431">
        <f t="shared" si="23"/>
        <v>11962.199999999999</v>
      </c>
    </row>
    <row r="324" spans="1:7" s="417" customFormat="1" ht="11.25">
      <c r="A324" s="439">
        <v>314</v>
      </c>
      <c r="B324" s="432" t="s">
        <v>336</v>
      </c>
      <c r="C324" s="432" t="s">
        <v>338</v>
      </c>
      <c r="D324" s="432"/>
      <c r="E324" s="261" t="s">
        <v>339</v>
      </c>
      <c r="F324" s="263">
        <f>F325+F328+F331+F334</f>
        <v>11962.199999999999</v>
      </c>
      <c r="G324" s="263">
        <f>G325+G328+G331+G334</f>
        <v>11962.199999999999</v>
      </c>
    </row>
    <row r="325" spans="1:7" s="417" customFormat="1" ht="11.25">
      <c r="A325" s="440">
        <v>314</v>
      </c>
      <c r="B325" s="259" t="s">
        <v>336</v>
      </c>
      <c r="C325" s="259" t="s">
        <v>340</v>
      </c>
      <c r="D325" s="259"/>
      <c r="E325" s="260" t="s">
        <v>145</v>
      </c>
      <c r="F325" s="258">
        <f>F326</f>
        <v>9516.8</v>
      </c>
      <c r="G325" s="258">
        <f>G326</f>
        <v>9516.8</v>
      </c>
    </row>
    <row r="326" spans="1:7" s="417" customFormat="1" ht="22.5">
      <c r="A326" s="440">
        <v>314</v>
      </c>
      <c r="B326" s="259" t="s">
        <v>336</v>
      </c>
      <c r="C326" s="259" t="s">
        <v>340</v>
      </c>
      <c r="D326" s="259" t="s">
        <v>146</v>
      </c>
      <c r="E326" s="260" t="s">
        <v>147</v>
      </c>
      <c r="F326" s="258">
        <f>F327</f>
        <v>9516.8</v>
      </c>
      <c r="G326" s="258">
        <f>G327</f>
        <v>9516.8</v>
      </c>
    </row>
    <row r="327" spans="1:7" s="417" customFormat="1" ht="11.25">
      <c r="A327" s="440">
        <v>314</v>
      </c>
      <c r="B327" s="259" t="s">
        <v>336</v>
      </c>
      <c r="C327" s="259" t="s">
        <v>340</v>
      </c>
      <c r="D327" s="259" t="s">
        <v>148</v>
      </c>
      <c r="E327" s="260" t="s">
        <v>149</v>
      </c>
      <c r="F327" s="258">
        <f>'Приложение 4'!E313</f>
        <v>9516.8</v>
      </c>
      <c r="G327" s="258">
        <f>'Приложение 4'!F313</f>
        <v>9516.8</v>
      </c>
    </row>
    <row r="328" spans="1:7" s="417" customFormat="1" ht="11.25">
      <c r="A328" s="440">
        <v>314</v>
      </c>
      <c r="B328" s="259" t="s">
        <v>336</v>
      </c>
      <c r="C328" s="259" t="s">
        <v>341</v>
      </c>
      <c r="D328" s="259"/>
      <c r="E328" s="260" t="s">
        <v>342</v>
      </c>
      <c r="F328" s="258">
        <f>F329</f>
        <v>2257</v>
      </c>
      <c r="G328" s="258">
        <f>G329</f>
        <v>2257</v>
      </c>
    </row>
    <row r="329" spans="1:7" s="417" customFormat="1" ht="11.25">
      <c r="A329" s="440">
        <v>314</v>
      </c>
      <c r="B329" s="259" t="s">
        <v>336</v>
      </c>
      <c r="C329" s="259" t="s">
        <v>341</v>
      </c>
      <c r="D329" s="259" t="s">
        <v>90</v>
      </c>
      <c r="E329" s="260" t="s">
        <v>91</v>
      </c>
      <c r="F329" s="258">
        <f>F330</f>
        <v>2257</v>
      </c>
      <c r="G329" s="258">
        <f>G330</f>
        <v>2257</v>
      </c>
    </row>
    <row r="330" spans="1:7" s="417" customFormat="1" ht="22.5">
      <c r="A330" s="440">
        <v>314</v>
      </c>
      <c r="B330" s="259" t="s">
        <v>336</v>
      </c>
      <c r="C330" s="259" t="s">
        <v>341</v>
      </c>
      <c r="D330" s="259" t="s">
        <v>92</v>
      </c>
      <c r="E330" s="260" t="s">
        <v>93</v>
      </c>
      <c r="F330" s="258">
        <f>'Приложение 4'!E316</f>
        <v>2257</v>
      </c>
      <c r="G330" s="258">
        <f>'Приложение 4'!F316</f>
        <v>2257</v>
      </c>
    </row>
    <row r="331" spans="1:7" s="417" customFormat="1" ht="11.25">
      <c r="A331" s="440">
        <v>314</v>
      </c>
      <c r="B331" s="259" t="s">
        <v>336</v>
      </c>
      <c r="C331" s="259" t="s">
        <v>343</v>
      </c>
      <c r="D331" s="259"/>
      <c r="E331" s="260" t="s">
        <v>344</v>
      </c>
      <c r="F331" s="258">
        <f>F332</f>
        <v>183.9</v>
      </c>
      <c r="G331" s="258">
        <f>G332</f>
        <v>183.9</v>
      </c>
    </row>
    <row r="332" spans="1:7" s="417" customFormat="1" ht="11.25">
      <c r="A332" s="440">
        <v>314</v>
      </c>
      <c r="B332" s="259" t="s">
        <v>336</v>
      </c>
      <c r="C332" s="259" t="s">
        <v>343</v>
      </c>
      <c r="D332" s="259" t="s">
        <v>90</v>
      </c>
      <c r="E332" s="260" t="s">
        <v>91</v>
      </c>
      <c r="F332" s="258">
        <f>F333</f>
        <v>183.9</v>
      </c>
      <c r="G332" s="258">
        <f>G333</f>
        <v>183.9</v>
      </c>
    </row>
    <row r="333" spans="1:7" s="417" customFormat="1" ht="22.5">
      <c r="A333" s="440">
        <v>314</v>
      </c>
      <c r="B333" s="259" t="s">
        <v>336</v>
      </c>
      <c r="C333" s="259" t="s">
        <v>343</v>
      </c>
      <c r="D333" s="259" t="s">
        <v>92</v>
      </c>
      <c r="E333" s="260" t="s">
        <v>93</v>
      </c>
      <c r="F333" s="258">
        <f>'Приложение 4'!E319</f>
        <v>183.9</v>
      </c>
      <c r="G333" s="258">
        <f>'Приложение 4'!F319</f>
        <v>183.9</v>
      </c>
    </row>
    <row r="334" spans="1:7" s="417" customFormat="1" ht="11.25">
      <c r="A334" s="440">
        <v>314</v>
      </c>
      <c r="B334" s="259" t="s">
        <v>336</v>
      </c>
      <c r="C334" s="259" t="s">
        <v>345</v>
      </c>
      <c r="D334" s="259"/>
      <c r="E334" s="260" t="s">
        <v>346</v>
      </c>
      <c r="F334" s="258">
        <f>F335</f>
        <v>4.5</v>
      </c>
      <c r="G334" s="258">
        <f>G335</f>
        <v>4.5</v>
      </c>
    </row>
    <row r="335" spans="1:7" s="417" customFormat="1" ht="11.25">
      <c r="A335" s="440">
        <v>314</v>
      </c>
      <c r="B335" s="259" t="s">
        <v>336</v>
      </c>
      <c r="C335" s="259" t="s">
        <v>345</v>
      </c>
      <c r="D335" s="259" t="s">
        <v>90</v>
      </c>
      <c r="E335" s="260" t="s">
        <v>91</v>
      </c>
      <c r="F335" s="258">
        <f>F336</f>
        <v>4.5</v>
      </c>
      <c r="G335" s="258">
        <f>G336</f>
        <v>4.5</v>
      </c>
    </row>
    <row r="336" spans="1:7" s="417" customFormat="1" ht="22.5">
      <c r="A336" s="440">
        <v>314</v>
      </c>
      <c r="B336" s="259" t="s">
        <v>336</v>
      </c>
      <c r="C336" s="259" t="s">
        <v>345</v>
      </c>
      <c r="D336" s="259" t="s">
        <v>92</v>
      </c>
      <c r="E336" s="260" t="s">
        <v>93</v>
      </c>
      <c r="F336" s="258">
        <f>'Приложение 4'!E322</f>
        <v>4.5</v>
      </c>
      <c r="G336" s="258">
        <f>'Приложение 4'!F322</f>
        <v>4.5</v>
      </c>
    </row>
    <row r="337" spans="1:7" s="417" customFormat="1" ht="25.5" customHeight="1">
      <c r="A337" s="458" t="s">
        <v>511</v>
      </c>
      <c r="B337" s="458"/>
      <c r="C337" s="458"/>
      <c r="D337" s="458"/>
      <c r="E337" s="458"/>
      <c r="F337" s="444">
        <f>F338+F360+F378+F395</f>
        <v>42073.8</v>
      </c>
      <c r="G337" s="444">
        <f>G338+G360+G378+G395</f>
        <v>35009.700000000004</v>
      </c>
    </row>
    <row r="338" spans="1:7" s="459" customFormat="1" ht="11.25">
      <c r="A338" s="422" t="s">
        <v>512</v>
      </c>
      <c r="B338" s="422" t="s">
        <v>69</v>
      </c>
      <c r="C338" s="422"/>
      <c r="D338" s="422"/>
      <c r="E338" s="445" t="s">
        <v>70</v>
      </c>
      <c r="F338" s="425">
        <f>F339</f>
        <v>10918.199999999999</v>
      </c>
      <c r="G338" s="425">
        <f>G339</f>
        <v>10940.1</v>
      </c>
    </row>
    <row r="339" spans="1:7" s="459" customFormat="1" ht="11.25">
      <c r="A339" s="427" t="s">
        <v>512</v>
      </c>
      <c r="B339" s="427" t="s">
        <v>140</v>
      </c>
      <c r="C339" s="427"/>
      <c r="D339" s="427"/>
      <c r="E339" s="428" t="s">
        <v>141</v>
      </c>
      <c r="F339" s="265">
        <f>F340+F344</f>
        <v>10918.199999999999</v>
      </c>
      <c r="G339" s="265">
        <f>G340+G344</f>
        <v>10940.1</v>
      </c>
    </row>
    <row r="340" spans="1:7" ht="27.75" customHeight="1">
      <c r="A340" s="429" t="s">
        <v>512</v>
      </c>
      <c r="B340" s="429" t="s">
        <v>140</v>
      </c>
      <c r="C340" s="429" t="s">
        <v>173</v>
      </c>
      <c r="D340" s="429"/>
      <c r="E340" s="430" t="s">
        <v>174</v>
      </c>
      <c r="F340" s="431">
        <f aca="true" t="shared" si="24" ref="F340:G342">F341</f>
        <v>814.5</v>
      </c>
      <c r="G340" s="431">
        <f t="shared" si="24"/>
        <v>814.5</v>
      </c>
    </row>
    <row r="341" spans="1:7" ht="11.25">
      <c r="A341" s="432" t="s">
        <v>512</v>
      </c>
      <c r="B341" s="432" t="s">
        <v>140</v>
      </c>
      <c r="C341" s="432" t="s">
        <v>175</v>
      </c>
      <c r="D341" s="432"/>
      <c r="E341" s="261" t="s">
        <v>176</v>
      </c>
      <c r="F341" s="263">
        <f t="shared" si="24"/>
        <v>814.5</v>
      </c>
      <c r="G341" s="263">
        <f t="shared" si="24"/>
        <v>814.5</v>
      </c>
    </row>
    <row r="342" spans="1:7" ht="11.25">
      <c r="A342" s="259" t="s">
        <v>512</v>
      </c>
      <c r="B342" s="259" t="s">
        <v>140</v>
      </c>
      <c r="C342" s="259" t="s">
        <v>175</v>
      </c>
      <c r="D342" s="259" t="s">
        <v>94</v>
      </c>
      <c r="E342" s="260" t="s">
        <v>95</v>
      </c>
      <c r="F342" s="258">
        <f t="shared" si="24"/>
        <v>814.5</v>
      </c>
      <c r="G342" s="258">
        <f t="shared" si="24"/>
        <v>814.5</v>
      </c>
    </row>
    <row r="343" spans="1:7" ht="11.25">
      <c r="A343" s="259" t="s">
        <v>512</v>
      </c>
      <c r="B343" s="259" t="s">
        <v>140</v>
      </c>
      <c r="C343" s="259" t="s">
        <v>175</v>
      </c>
      <c r="D343" s="259" t="s">
        <v>98</v>
      </c>
      <c r="E343" s="260" t="s">
        <v>99</v>
      </c>
      <c r="F343" s="258">
        <f>'Приложение 4'!E133</f>
        <v>814.5</v>
      </c>
      <c r="G343" s="258">
        <f>'Приложение 4'!F133</f>
        <v>814.5</v>
      </c>
    </row>
    <row r="344" spans="1:7" ht="22.5">
      <c r="A344" s="429" t="s">
        <v>512</v>
      </c>
      <c r="B344" s="429" t="s">
        <v>140</v>
      </c>
      <c r="C344" s="429" t="s">
        <v>210</v>
      </c>
      <c r="D344" s="429"/>
      <c r="E344" s="430" t="s">
        <v>211</v>
      </c>
      <c r="F344" s="431">
        <f>F345+F348+F353</f>
        <v>10103.699999999999</v>
      </c>
      <c r="G344" s="431">
        <f>G345+G348+G353</f>
        <v>10125.6</v>
      </c>
    </row>
    <row r="345" spans="1:7" ht="22.5">
      <c r="A345" s="432" t="s">
        <v>512</v>
      </c>
      <c r="B345" s="432" t="s">
        <v>140</v>
      </c>
      <c r="C345" s="432" t="s">
        <v>212</v>
      </c>
      <c r="D345" s="432"/>
      <c r="E345" s="261" t="s">
        <v>213</v>
      </c>
      <c r="F345" s="263">
        <f>F346</f>
        <v>50</v>
      </c>
      <c r="G345" s="263">
        <f>G346</f>
        <v>50</v>
      </c>
    </row>
    <row r="346" spans="1:7" ht="11.25">
      <c r="A346" s="259" t="s">
        <v>512</v>
      </c>
      <c r="B346" s="259" t="s">
        <v>140</v>
      </c>
      <c r="C346" s="259" t="s">
        <v>212</v>
      </c>
      <c r="D346" s="259" t="s">
        <v>90</v>
      </c>
      <c r="E346" s="433" t="s">
        <v>91</v>
      </c>
      <c r="F346" s="258">
        <f>F347</f>
        <v>50</v>
      </c>
      <c r="G346" s="258">
        <f>G347</f>
        <v>50</v>
      </c>
    </row>
    <row r="347" spans="1:7" ht="22.5">
      <c r="A347" s="259" t="s">
        <v>512</v>
      </c>
      <c r="B347" s="259" t="s">
        <v>140</v>
      </c>
      <c r="C347" s="259" t="s">
        <v>212</v>
      </c>
      <c r="D347" s="259" t="s">
        <v>92</v>
      </c>
      <c r="E347" s="260" t="s">
        <v>93</v>
      </c>
      <c r="F347" s="258">
        <f>'Приложение 4'!E169</f>
        <v>50</v>
      </c>
      <c r="G347" s="258">
        <f>'Приложение 4'!F169</f>
        <v>50</v>
      </c>
    </row>
    <row r="348" spans="1:7" ht="11.25">
      <c r="A348" s="432" t="s">
        <v>512</v>
      </c>
      <c r="B348" s="432" t="s">
        <v>140</v>
      </c>
      <c r="C348" s="432" t="s">
        <v>214</v>
      </c>
      <c r="D348" s="432"/>
      <c r="E348" s="452" t="s">
        <v>215</v>
      </c>
      <c r="F348" s="263">
        <f>F349+F351</f>
        <v>487.8</v>
      </c>
      <c r="G348" s="263">
        <f>G349+G351</f>
        <v>509.7</v>
      </c>
    </row>
    <row r="349" spans="1:7" ht="33.75">
      <c r="A349" s="259" t="s">
        <v>512</v>
      </c>
      <c r="B349" s="259" t="s">
        <v>140</v>
      </c>
      <c r="C349" s="259" t="s">
        <v>214</v>
      </c>
      <c r="D349" s="259" t="s">
        <v>79</v>
      </c>
      <c r="E349" s="260" t="s">
        <v>80</v>
      </c>
      <c r="F349" s="258">
        <f>F350</f>
        <v>460.7</v>
      </c>
      <c r="G349" s="258">
        <f>G350</f>
        <v>459</v>
      </c>
    </row>
    <row r="350" spans="1:7" ht="11.25">
      <c r="A350" s="259" t="s">
        <v>512</v>
      </c>
      <c r="B350" s="259" t="s">
        <v>140</v>
      </c>
      <c r="C350" s="259" t="s">
        <v>214</v>
      </c>
      <c r="D350" s="259" t="s">
        <v>81</v>
      </c>
      <c r="E350" s="433" t="s">
        <v>82</v>
      </c>
      <c r="F350" s="258">
        <f>'Приложение 4'!E172</f>
        <v>460.7</v>
      </c>
      <c r="G350" s="258">
        <f>'Приложение 4'!F172</f>
        <v>459</v>
      </c>
    </row>
    <row r="351" spans="1:7" ht="11.25">
      <c r="A351" s="259" t="s">
        <v>512</v>
      </c>
      <c r="B351" s="259" t="s">
        <v>140</v>
      </c>
      <c r="C351" s="259" t="s">
        <v>214</v>
      </c>
      <c r="D351" s="259" t="s">
        <v>90</v>
      </c>
      <c r="E351" s="433" t="s">
        <v>91</v>
      </c>
      <c r="F351" s="258">
        <f>F352</f>
        <v>27.1</v>
      </c>
      <c r="G351" s="258">
        <f>G352</f>
        <v>50.7</v>
      </c>
    </row>
    <row r="352" spans="1:7" ht="22.5">
      <c r="A352" s="259" t="s">
        <v>512</v>
      </c>
      <c r="B352" s="259" t="s">
        <v>140</v>
      </c>
      <c r="C352" s="259" t="s">
        <v>214</v>
      </c>
      <c r="D352" s="259" t="s">
        <v>92</v>
      </c>
      <c r="E352" s="433" t="s">
        <v>93</v>
      </c>
      <c r="F352" s="258">
        <f>'Приложение 4'!E174</f>
        <v>27.1</v>
      </c>
      <c r="G352" s="258">
        <f>'Приложение 4'!F174</f>
        <v>50.7</v>
      </c>
    </row>
    <row r="353" spans="1:7" ht="22.5">
      <c r="A353" s="432" t="s">
        <v>512</v>
      </c>
      <c r="B353" s="432" t="s">
        <v>140</v>
      </c>
      <c r="C353" s="432" t="s">
        <v>216</v>
      </c>
      <c r="D353" s="432"/>
      <c r="E353" s="452" t="s">
        <v>78</v>
      </c>
      <c r="F353" s="263">
        <f>F354+F356+F358</f>
        <v>9565.9</v>
      </c>
      <c r="G353" s="263">
        <f>G354+G356+G358</f>
        <v>9565.9</v>
      </c>
    </row>
    <row r="354" spans="1:7" ht="33.75">
      <c r="A354" s="259" t="s">
        <v>512</v>
      </c>
      <c r="B354" s="259" t="s">
        <v>140</v>
      </c>
      <c r="C354" s="259" t="s">
        <v>216</v>
      </c>
      <c r="D354" s="259" t="s">
        <v>79</v>
      </c>
      <c r="E354" s="260" t="s">
        <v>80</v>
      </c>
      <c r="F354" s="258">
        <f>F355</f>
        <v>9149.4</v>
      </c>
      <c r="G354" s="258">
        <f>G355</f>
        <v>9149.4</v>
      </c>
    </row>
    <row r="355" spans="1:7" ht="11.25">
      <c r="A355" s="259" t="s">
        <v>512</v>
      </c>
      <c r="B355" s="259" t="s">
        <v>140</v>
      </c>
      <c r="C355" s="259" t="s">
        <v>216</v>
      </c>
      <c r="D355" s="259" t="s">
        <v>81</v>
      </c>
      <c r="E355" s="433" t="s">
        <v>82</v>
      </c>
      <c r="F355" s="258">
        <f>'Приложение 4'!E177</f>
        <v>9149.4</v>
      </c>
      <c r="G355" s="258">
        <f>'Приложение 4'!F177</f>
        <v>9149.4</v>
      </c>
    </row>
    <row r="356" spans="1:7" ht="11.25">
      <c r="A356" s="259" t="s">
        <v>512</v>
      </c>
      <c r="B356" s="259" t="s">
        <v>140</v>
      </c>
      <c r="C356" s="259" t="s">
        <v>216</v>
      </c>
      <c r="D356" s="259" t="s">
        <v>90</v>
      </c>
      <c r="E356" s="433" t="s">
        <v>91</v>
      </c>
      <c r="F356" s="258">
        <f>F357</f>
        <v>413.6</v>
      </c>
      <c r="G356" s="258">
        <f>G357</f>
        <v>413.6</v>
      </c>
    </row>
    <row r="357" spans="1:7" ht="22.5">
      <c r="A357" s="259" t="s">
        <v>512</v>
      </c>
      <c r="B357" s="259" t="s">
        <v>140</v>
      </c>
      <c r="C357" s="259" t="s">
        <v>216</v>
      </c>
      <c r="D357" s="259" t="s">
        <v>92</v>
      </c>
      <c r="E357" s="433" t="s">
        <v>93</v>
      </c>
      <c r="F357" s="258">
        <f>'Приложение 4'!E179</f>
        <v>413.6</v>
      </c>
      <c r="G357" s="258">
        <f>'Приложение 4'!F179</f>
        <v>413.6</v>
      </c>
    </row>
    <row r="358" spans="1:7" ht="11.25">
      <c r="A358" s="259" t="s">
        <v>512</v>
      </c>
      <c r="B358" s="259" t="s">
        <v>140</v>
      </c>
      <c r="C358" s="259" t="s">
        <v>216</v>
      </c>
      <c r="D358" s="259" t="s">
        <v>94</v>
      </c>
      <c r="E358" s="433" t="s">
        <v>95</v>
      </c>
      <c r="F358" s="258">
        <f>F359</f>
        <v>2.9</v>
      </c>
      <c r="G358" s="258">
        <f>G359</f>
        <v>2.9</v>
      </c>
    </row>
    <row r="359" spans="1:7" ht="11.25">
      <c r="A359" s="259" t="s">
        <v>512</v>
      </c>
      <c r="B359" s="259" t="s">
        <v>140</v>
      </c>
      <c r="C359" s="259" t="s">
        <v>216</v>
      </c>
      <c r="D359" s="259" t="s">
        <v>96</v>
      </c>
      <c r="E359" s="433" t="s">
        <v>97</v>
      </c>
      <c r="F359" s="258">
        <f>'Приложение 4'!E181</f>
        <v>2.9</v>
      </c>
      <c r="G359" s="258">
        <f>'Приложение 4'!F181</f>
        <v>2.9</v>
      </c>
    </row>
    <row r="360" spans="1:7" s="459" customFormat="1" ht="11.25">
      <c r="A360" s="422" t="s">
        <v>512</v>
      </c>
      <c r="B360" s="422" t="s">
        <v>244</v>
      </c>
      <c r="C360" s="422"/>
      <c r="D360" s="422"/>
      <c r="E360" s="445" t="s">
        <v>245</v>
      </c>
      <c r="F360" s="425">
        <f>F361+F366+F371</f>
        <v>2205</v>
      </c>
      <c r="G360" s="425">
        <f>G361+G366+G371</f>
        <v>5427.3</v>
      </c>
    </row>
    <row r="361" spans="1:7" s="459" customFormat="1" ht="11.25">
      <c r="A361" s="427" t="s">
        <v>512</v>
      </c>
      <c r="B361" s="427" t="s">
        <v>246</v>
      </c>
      <c r="C361" s="427"/>
      <c r="D361" s="427"/>
      <c r="E361" s="428" t="s">
        <v>247</v>
      </c>
      <c r="F361" s="265">
        <f aca="true" t="shared" si="25" ref="F361:G364">F362</f>
        <v>1350</v>
      </c>
      <c r="G361" s="265">
        <f t="shared" si="25"/>
        <v>1350</v>
      </c>
    </row>
    <row r="362" spans="1:7" s="459" customFormat="1" ht="22.5">
      <c r="A362" s="429" t="s">
        <v>512</v>
      </c>
      <c r="B362" s="429" t="s">
        <v>246</v>
      </c>
      <c r="C362" s="429" t="s">
        <v>248</v>
      </c>
      <c r="D362" s="429"/>
      <c r="E362" s="430" t="s">
        <v>249</v>
      </c>
      <c r="F362" s="431">
        <f t="shared" si="25"/>
        <v>1350</v>
      </c>
      <c r="G362" s="431">
        <f t="shared" si="25"/>
        <v>1350</v>
      </c>
    </row>
    <row r="363" spans="1:7" s="459" customFormat="1" ht="16.5" customHeight="1">
      <c r="A363" s="432" t="s">
        <v>512</v>
      </c>
      <c r="B363" s="432" t="s">
        <v>246</v>
      </c>
      <c r="C363" s="432" t="s">
        <v>250</v>
      </c>
      <c r="D363" s="432"/>
      <c r="E363" s="435" t="s">
        <v>251</v>
      </c>
      <c r="F363" s="263">
        <f t="shared" si="25"/>
        <v>1350</v>
      </c>
      <c r="G363" s="263">
        <f t="shared" si="25"/>
        <v>1350</v>
      </c>
    </row>
    <row r="364" spans="1:7" s="459" customFormat="1" ht="22.5">
      <c r="A364" s="259" t="s">
        <v>512</v>
      </c>
      <c r="B364" s="259" t="s">
        <v>246</v>
      </c>
      <c r="C364" s="259" t="s">
        <v>250</v>
      </c>
      <c r="D364" s="259" t="s">
        <v>191</v>
      </c>
      <c r="E364" s="260" t="s">
        <v>192</v>
      </c>
      <c r="F364" s="258">
        <f t="shared" si="25"/>
        <v>1350</v>
      </c>
      <c r="G364" s="258">
        <f t="shared" si="25"/>
        <v>1350</v>
      </c>
    </row>
    <row r="365" spans="1:7" s="459" customFormat="1" ht="11.25">
      <c r="A365" s="259" t="s">
        <v>512</v>
      </c>
      <c r="B365" s="259" t="s">
        <v>246</v>
      </c>
      <c r="C365" s="259" t="s">
        <v>250</v>
      </c>
      <c r="D365" s="259" t="s">
        <v>193</v>
      </c>
      <c r="E365" s="260" t="s">
        <v>194</v>
      </c>
      <c r="F365" s="258">
        <f>'Приложение 4'!E224</f>
        <v>1350</v>
      </c>
      <c r="G365" s="258">
        <f>'Приложение 4'!F224</f>
        <v>1350</v>
      </c>
    </row>
    <row r="366" spans="1:7" s="283" customFormat="1" ht="10.5">
      <c r="A366" s="427" t="s">
        <v>512</v>
      </c>
      <c r="B366" s="427" t="s">
        <v>260</v>
      </c>
      <c r="C366" s="427"/>
      <c r="D366" s="427"/>
      <c r="E366" s="428" t="s">
        <v>261</v>
      </c>
      <c r="F366" s="265">
        <f aca="true" t="shared" si="26" ref="F366:G369">F367</f>
        <v>0</v>
      </c>
      <c r="G366" s="265">
        <f t="shared" si="26"/>
        <v>3222.3</v>
      </c>
    </row>
    <row r="367" spans="1:7" ht="33.75">
      <c r="A367" s="429" t="s">
        <v>512</v>
      </c>
      <c r="B367" s="429" t="s">
        <v>260</v>
      </c>
      <c r="C367" s="429" t="s">
        <v>269</v>
      </c>
      <c r="D367" s="429"/>
      <c r="E367" s="430" t="s">
        <v>270</v>
      </c>
      <c r="F367" s="431">
        <f t="shared" si="26"/>
        <v>0</v>
      </c>
      <c r="G367" s="431">
        <f t="shared" si="26"/>
        <v>3222.3</v>
      </c>
    </row>
    <row r="368" spans="1:7" ht="22.5">
      <c r="A368" s="432" t="s">
        <v>512</v>
      </c>
      <c r="B368" s="432" t="s">
        <v>260</v>
      </c>
      <c r="C368" s="432" t="s">
        <v>274</v>
      </c>
      <c r="D368" s="432"/>
      <c r="E368" s="261" t="s">
        <v>275</v>
      </c>
      <c r="F368" s="263">
        <f t="shared" si="26"/>
        <v>0</v>
      </c>
      <c r="G368" s="263">
        <f t="shared" si="26"/>
        <v>3222.3</v>
      </c>
    </row>
    <row r="369" spans="1:7" ht="22.5">
      <c r="A369" s="259" t="s">
        <v>512</v>
      </c>
      <c r="B369" s="259" t="s">
        <v>260</v>
      </c>
      <c r="C369" s="259" t="s">
        <v>274</v>
      </c>
      <c r="D369" s="259" t="s">
        <v>191</v>
      </c>
      <c r="E369" s="260" t="s">
        <v>192</v>
      </c>
      <c r="F369" s="258">
        <f t="shared" si="26"/>
        <v>0</v>
      </c>
      <c r="G369" s="258">
        <f t="shared" si="26"/>
        <v>3222.3</v>
      </c>
    </row>
    <row r="370" spans="1:7" ht="11.25">
      <c r="A370" s="259" t="s">
        <v>512</v>
      </c>
      <c r="B370" s="259" t="s">
        <v>260</v>
      </c>
      <c r="C370" s="259" t="s">
        <v>274</v>
      </c>
      <c r="D370" s="259" t="s">
        <v>193</v>
      </c>
      <c r="E370" s="260" t="s">
        <v>273</v>
      </c>
      <c r="F370" s="258">
        <f>'Приложение 4'!E244</f>
        <v>0</v>
      </c>
      <c r="G370" s="258">
        <f>'Приложение 4'!F244</f>
        <v>3222.3</v>
      </c>
    </row>
    <row r="371" spans="1:7" s="459" customFormat="1" ht="11.25">
      <c r="A371" s="427" t="s">
        <v>512</v>
      </c>
      <c r="B371" s="427" t="s">
        <v>279</v>
      </c>
      <c r="C371" s="427"/>
      <c r="D371" s="427"/>
      <c r="E371" s="428" t="s">
        <v>280</v>
      </c>
      <c r="F371" s="265">
        <f>F372</f>
        <v>855</v>
      </c>
      <c r="G371" s="265">
        <f>G372</f>
        <v>855</v>
      </c>
    </row>
    <row r="372" spans="1:7" s="417" customFormat="1" ht="33.75">
      <c r="A372" s="429" t="s">
        <v>512</v>
      </c>
      <c r="B372" s="429" t="s">
        <v>279</v>
      </c>
      <c r="C372" s="429" t="s">
        <v>293</v>
      </c>
      <c r="D372" s="429"/>
      <c r="E372" s="430" t="s">
        <v>294</v>
      </c>
      <c r="F372" s="431">
        <f>F373</f>
        <v>855</v>
      </c>
      <c r="G372" s="431">
        <f>G373</f>
        <v>855</v>
      </c>
    </row>
    <row r="373" spans="1:7" s="417" customFormat="1" ht="11.25">
      <c r="A373" s="432" t="s">
        <v>512</v>
      </c>
      <c r="B373" s="432" t="s">
        <v>279</v>
      </c>
      <c r="C373" s="432" t="s">
        <v>295</v>
      </c>
      <c r="D373" s="432"/>
      <c r="E373" s="261" t="s">
        <v>296</v>
      </c>
      <c r="F373" s="263">
        <f>F374+F376</f>
        <v>855</v>
      </c>
      <c r="G373" s="263">
        <f>G374+G376</f>
        <v>855</v>
      </c>
    </row>
    <row r="374" spans="1:7" s="417" customFormat="1" ht="11.25">
      <c r="A374" s="259" t="s">
        <v>512</v>
      </c>
      <c r="B374" s="259" t="s">
        <v>279</v>
      </c>
      <c r="C374" s="259" t="s">
        <v>295</v>
      </c>
      <c r="D374" s="259" t="s">
        <v>90</v>
      </c>
      <c r="E374" s="260" t="s">
        <v>91</v>
      </c>
      <c r="F374" s="258">
        <f>F375</f>
        <v>195</v>
      </c>
      <c r="G374" s="258">
        <f>G375</f>
        <v>195</v>
      </c>
    </row>
    <row r="375" spans="1:7" s="417" customFormat="1" ht="22.5">
      <c r="A375" s="259" t="s">
        <v>512</v>
      </c>
      <c r="B375" s="259" t="s">
        <v>279</v>
      </c>
      <c r="C375" s="259" t="s">
        <v>295</v>
      </c>
      <c r="D375" s="259" t="s">
        <v>92</v>
      </c>
      <c r="E375" s="260" t="s">
        <v>93</v>
      </c>
      <c r="F375" s="258">
        <f>'Приложение 4'!E258</f>
        <v>195</v>
      </c>
      <c r="G375" s="258">
        <f>'Приложение 4'!F258</f>
        <v>195</v>
      </c>
    </row>
    <row r="376" spans="1:7" s="417" customFormat="1" ht="11.25">
      <c r="A376" s="259" t="s">
        <v>512</v>
      </c>
      <c r="B376" s="259" t="s">
        <v>279</v>
      </c>
      <c r="C376" s="259" t="s">
        <v>295</v>
      </c>
      <c r="D376" s="259" t="s">
        <v>94</v>
      </c>
      <c r="E376" s="260" t="s">
        <v>95</v>
      </c>
      <c r="F376" s="258">
        <f>F377</f>
        <v>660</v>
      </c>
      <c r="G376" s="258">
        <f>G377</f>
        <v>660</v>
      </c>
    </row>
    <row r="377" spans="1:7" s="417" customFormat="1" ht="22.5">
      <c r="A377" s="259" t="s">
        <v>512</v>
      </c>
      <c r="B377" s="259" t="s">
        <v>279</v>
      </c>
      <c r="C377" s="259" t="s">
        <v>297</v>
      </c>
      <c r="D377" s="259" t="s">
        <v>181</v>
      </c>
      <c r="E377" s="260" t="s">
        <v>182</v>
      </c>
      <c r="F377" s="258">
        <f>'Приложение 4'!E260</f>
        <v>660</v>
      </c>
      <c r="G377" s="258">
        <f>'Приложение 4'!F260</f>
        <v>660</v>
      </c>
    </row>
    <row r="378" spans="1:7" s="417" customFormat="1" ht="10.5">
      <c r="A378" s="422" t="s">
        <v>512</v>
      </c>
      <c r="B378" s="422" t="s">
        <v>302</v>
      </c>
      <c r="C378" s="422"/>
      <c r="D378" s="422"/>
      <c r="E378" s="445" t="s">
        <v>303</v>
      </c>
      <c r="F378" s="425">
        <f>F379+F384</f>
        <v>19124.4</v>
      </c>
      <c r="G378" s="425">
        <f>G379+G384</f>
        <v>11400</v>
      </c>
    </row>
    <row r="379" spans="1:7" s="417" customFormat="1" ht="10.5">
      <c r="A379" s="427" t="s">
        <v>512</v>
      </c>
      <c r="B379" s="427" t="s">
        <v>304</v>
      </c>
      <c r="C379" s="427"/>
      <c r="D379" s="427"/>
      <c r="E379" s="428" t="s">
        <v>305</v>
      </c>
      <c r="F379" s="265">
        <f aca="true" t="shared" si="27" ref="F379:G382">F380</f>
        <v>6562.3</v>
      </c>
      <c r="G379" s="265">
        <f t="shared" si="27"/>
        <v>2000</v>
      </c>
    </row>
    <row r="380" spans="1:7" s="417" customFormat="1" ht="33.75">
      <c r="A380" s="429" t="s">
        <v>512</v>
      </c>
      <c r="B380" s="429" t="s">
        <v>304</v>
      </c>
      <c r="C380" s="429" t="s">
        <v>312</v>
      </c>
      <c r="D380" s="429"/>
      <c r="E380" s="430" t="s">
        <v>313</v>
      </c>
      <c r="F380" s="431">
        <f t="shared" si="27"/>
        <v>6562.3</v>
      </c>
      <c r="G380" s="431">
        <f t="shared" si="27"/>
        <v>2000</v>
      </c>
    </row>
    <row r="381" spans="1:7" s="417" customFormat="1" ht="22.5">
      <c r="A381" s="432" t="s">
        <v>512</v>
      </c>
      <c r="B381" s="432" t="s">
        <v>304</v>
      </c>
      <c r="C381" s="432" t="s">
        <v>314</v>
      </c>
      <c r="D381" s="432"/>
      <c r="E381" s="261" t="s">
        <v>315</v>
      </c>
      <c r="F381" s="263">
        <f t="shared" si="27"/>
        <v>6562.3</v>
      </c>
      <c r="G381" s="263">
        <f t="shared" si="27"/>
        <v>2000</v>
      </c>
    </row>
    <row r="382" spans="1:7" s="417" customFormat="1" ht="22.5">
      <c r="A382" s="259" t="s">
        <v>512</v>
      </c>
      <c r="B382" s="259" t="s">
        <v>304</v>
      </c>
      <c r="C382" s="259" t="s">
        <v>314</v>
      </c>
      <c r="D382" s="259" t="s">
        <v>191</v>
      </c>
      <c r="E382" s="260" t="s">
        <v>192</v>
      </c>
      <c r="F382" s="258">
        <f t="shared" si="27"/>
        <v>6562.3</v>
      </c>
      <c r="G382" s="258">
        <f t="shared" si="27"/>
        <v>2000</v>
      </c>
    </row>
    <row r="383" spans="1:7" s="417" customFormat="1" ht="11.25">
      <c r="A383" s="259" t="s">
        <v>512</v>
      </c>
      <c r="B383" s="259" t="s">
        <v>304</v>
      </c>
      <c r="C383" s="259" t="s">
        <v>314</v>
      </c>
      <c r="D383" s="259" t="s">
        <v>193</v>
      </c>
      <c r="E383" s="260" t="s">
        <v>273</v>
      </c>
      <c r="F383" s="258">
        <f>'Приложение 4'!E284</f>
        <v>6562.3</v>
      </c>
      <c r="G383" s="258">
        <f>'Приложение 4'!F284</f>
        <v>2000</v>
      </c>
    </row>
    <row r="384" spans="1:7" s="417" customFormat="1" ht="10.5">
      <c r="A384" s="427" t="s">
        <v>512</v>
      </c>
      <c r="B384" s="427" t="s">
        <v>318</v>
      </c>
      <c r="C384" s="427"/>
      <c r="D384" s="427"/>
      <c r="E384" s="428" t="s">
        <v>319</v>
      </c>
      <c r="F384" s="265">
        <f>F385</f>
        <v>12562.1</v>
      </c>
      <c r="G384" s="265">
        <f>G385</f>
        <v>9400</v>
      </c>
    </row>
    <row r="385" spans="1:7" s="417" customFormat="1" ht="33.75">
      <c r="A385" s="429" t="s">
        <v>512</v>
      </c>
      <c r="B385" s="429" t="s">
        <v>318</v>
      </c>
      <c r="C385" s="429" t="s">
        <v>269</v>
      </c>
      <c r="D385" s="429"/>
      <c r="E385" s="430" t="s">
        <v>270</v>
      </c>
      <c r="F385" s="431">
        <f>F386+F389+F392</f>
        <v>12562.1</v>
      </c>
      <c r="G385" s="431">
        <f>G386+G389+G392</f>
        <v>9400</v>
      </c>
    </row>
    <row r="386" spans="1:7" s="417" customFormat="1" ht="22.5">
      <c r="A386" s="432" t="s">
        <v>512</v>
      </c>
      <c r="B386" s="432" t="s">
        <v>318</v>
      </c>
      <c r="C386" s="432" t="s">
        <v>324</v>
      </c>
      <c r="D386" s="432"/>
      <c r="E386" s="261" t="s">
        <v>325</v>
      </c>
      <c r="F386" s="263">
        <f>F387</f>
        <v>9502.1</v>
      </c>
      <c r="G386" s="263">
        <f>G387</f>
        <v>5000</v>
      </c>
    </row>
    <row r="387" spans="1:7" s="417" customFormat="1" ht="22.5">
      <c r="A387" s="259" t="s">
        <v>512</v>
      </c>
      <c r="B387" s="259" t="s">
        <v>318</v>
      </c>
      <c r="C387" s="259" t="s">
        <v>324</v>
      </c>
      <c r="D387" s="259" t="s">
        <v>191</v>
      </c>
      <c r="E387" s="260" t="s">
        <v>192</v>
      </c>
      <c r="F387" s="258">
        <f>F388</f>
        <v>9502.1</v>
      </c>
      <c r="G387" s="258">
        <f>G388</f>
        <v>5000</v>
      </c>
    </row>
    <row r="388" spans="1:7" s="417" customFormat="1" ht="11.25">
      <c r="A388" s="259" t="s">
        <v>512</v>
      </c>
      <c r="B388" s="259" t="s">
        <v>318</v>
      </c>
      <c r="C388" s="259" t="s">
        <v>324</v>
      </c>
      <c r="D388" s="259" t="s">
        <v>193</v>
      </c>
      <c r="E388" s="260" t="s">
        <v>273</v>
      </c>
      <c r="F388" s="258">
        <f>'Приложение 4'!E297</f>
        <v>9502.1</v>
      </c>
      <c r="G388" s="258">
        <f>'Приложение 4'!F297</f>
        <v>5000</v>
      </c>
    </row>
    <row r="389" spans="1:7" s="417" customFormat="1" ht="22.5">
      <c r="A389" s="432" t="s">
        <v>512</v>
      </c>
      <c r="B389" s="432" t="s">
        <v>318</v>
      </c>
      <c r="C389" s="432" t="s">
        <v>491</v>
      </c>
      <c r="D389" s="432"/>
      <c r="E389" s="261" t="s">
        <v>492</v>
      </c>
      <c r="F389" s="263">
        <f>F390</f>
        <v>3060</v>
      </c>
      <c r="G389" s="263">
        <f>G390</f>
        <v>3400</v>
      </c>
    </row>
    <row r="390" spans="1:7" s="417" customFormat="1" ht="22.5">
      <c r="A390" s="259" t="s">
        <v>512</v>
      </c>
      <c r="B390" s="259" t="s">
        <v>318</v>
      </c>
      <c r="C390" s="259" t="s">
        <v>491</v>
      </c>
      <c r="D390" s="259" t="s">
        <v>191</v>
      </c>
      <c r="E390" s="260" t="s">
        <v>192</v>
      </c>
      <c r="F390" s="258">
        <f>F391</f>
        <v>3060</v>
      </c>
      <c r="G390" s="258">
        <f>G391</f>
        <v>3400</v>
      </c>
    </row>
    <row r="391" spans="1:7" s="417" customFormat="1" ht="11.25">
      <c r="A391" s="259" t="s">
        <v>512</v>
      </c>
      <c r="B391" s="259" t="s">
        <v>318</v>
      </c>
      <c r="C391" s="259" t="s">
        <v>491</v>
      </c>
      <c r="D391" s="259" t="s">
        <v>193</v>
      </c>
      <c r="E391" s="260" t="s">
        <v>273</v>
      </c>
      <c r="F391" s="258">
        <f>'Приложение 4'!E300</f>
        <v>3060</v>
      </c>
      <c r="G391" s="258">
        <f>'Приложение 4'!F300</f>
        <v>3400</v>
      </c>
    </row>
    <row r="392" spans="1:7" s="417" customFormat="1" ht="33.75">
      <c r="A392" s="432" t="s">
        <v>512</v>
      </c>
      <c r="B392" s="432" t="s">
        <v>318</v>
      </c>
      <c r="C392" s="432" t="s">
        <v>326</v>
      </c>
      <c r="D392" s="432"/>
      <c r="E392" s="261" t="s">
        <v>327</v>
      </c>
      <c r="F392" s="263">
        <f>F393</f>
        <v>0</v>
      </c>
      <c r="G392" s="263">
        <f>G393</f>
        <v>1000</v>
      </c>
    </row>
    <row r="393" spans="1:7" s="417" customFormat="1" ht="22.5">
      <c r="A393" s="259" t="s">
        <v>512</v>
      </c>
      <c r="B393" s="259" t="s">
        <v>318</v>
      </c>
      <c r="C393" s="259" t="s">
        <v>326</v>
      </c>
      <c r="D393" s="259" t="s">
        <v>191</v>
      </c>
      <c r="E393" s="260" t="s">
        <v>192</v>
      </c>
      <c r="F393" s="258">
        <f>F394</f>
        <v>0</v>
      </c>
      <c r="G393" s="258">
        <f>G394</f>
        <v>1000</v>
      </c>
    </row>
    <row r="394" spans="1:7" s="417" customFormat="1" ht="11.25">
      <c r="A394" s="259" t="s">
        <v>512</v>
      </c>
      <c r="B394" s="259" t="s">
        <v>318</v>
      </c>
      <c r="C394" s="259" t="s">
        <v>326</v>
      </c>
      <c r="D394" s="259" t="s">
        <v>193</v>
      </c>
      <c r="E394" s="260" t="s">
        <v>273</v>
      </c>
      <c r="F394" s="258">
        <f>'Приложение 4'!E303</f>
        <v>0</v>
      </c>
      <c r="G394" s="258">
        <f>'Приложение 4'!F303</f>
        <v>1000</v>
      </c>
    </row>
    <row r="395" spans="1:7" s="417" customFormat="1" ht="10.5">
      <c r="A395" s="422" t="s">
        <v>512</v>
      </c>
      <c r="B395" s="422" t="s">
        <v>361</v>
      </c>
      <c r="C395" s="422"/>
      <c r="D395" s="422"/>
      <c r="E395" s="445" t="s">
        <v>362</v>
      </c>
      <c r="F395" s="425">
        <f>F396</f>
        <v>9826.2</v>
      </c>
      <c r="G395" s="425">
        <f>G396</f>
        <v>7242.3</v>
      </c>
    </row>
    <row r="396" spans="1:7" s="417" customFormat="1" ht="10.5">
      <c r="A396" s="427" t="s">
        <v>512</v>
      </c>
      <c r="B396" s="427" t="s">
        <v>363</v>
      </c>
      <c r="C396" s="427"/>
      <c r="D396" s="427"/>
      <c r="E396" s="428" t="s">
        <v>364</v>
      </c>
      <c r="F396" s="265">
        <f>F397</f>
        <v>9826.2</v>
      </c>
      <c r="G396" s="265">
        <f>G397</f>
        <v>7242.3</v>
      </c>
    </row>
    <row r="397" spans="1:7" s="417" customFormat="1" ht="33.75">
      <c r="A397" s="429" t="s">
        <v>512</v>
      </c>
      <c r="B397" s="429" t="s">
        <v>363</v>
      </c>
      <c r="C397" s="429" t="s">
        <v>269</v>
      </c>
      <c r="D397" s="429"/>
      <c r="E397" s="430" t="s">
        <v>270</v>
      </c>
      <c r="F397" s="431">
        <f>F398+F401</f>
        <v>9826.2</v>
      </c>
      <c r="G397" s="431">
        <f>G398+G401</f>
        <v>7242.3</v>
      </c>
    </row>
    <row r="398" spans="1:7" s="417" customFormat="1" ht="22.5">
      <c r="A398" s="432" t="s">
        <v>512</v>
      </c>
      <c r="B398" s="432" t="s">
        <v>377</v>
      </c>
      <c r="C398" s="432" t="s">
        <v>378</v>
      </c>
      <c r="D398" s="432"/>
      <c r="E398" s="261" t="s">
        <v>379</v>
      </c>
      <c r="F398" s="263">
        <f>F399</f>
        <v>9826.2</v>
      </c>
      <c r="G398" s="263">
        <f>G399</f>
        <v>0</v>
      </c>
    </row>
    <row r="399" spans="1:7" s="417" customFormat="1" ht="22.5">
      <c r="A399" s="259" t="s">
        <v>512</v>
      </c>
      <c r="B399" s="259" t="s">
        <v>377</v>
      </c>
      <c r="C399" s="259" t="s">
        <v>378</v>
      </c>
      <c r="D399" s="259" t="s">
        <v>191</v>
      </c>
      <c r="E399" s="260" t="s">
        <v>192</v>
      </c>
      <c r="F399" s="258">
        <f>F400</f>
        <v>9826.2</v>
      </c>
      <c r="G399" s="258">
        <f>G400</f>
        <v>0</v>
      </c>
    </row>
    <row r="400" spans="1:7" s="417" customFormat="1" ht="11.25">
      <c r="A400" s="259" t="s">
        <v>512</v>
      </c>
      <c r="B400" s="259" t="s">
        <v>363</v>
      </c>
      <c r="C400" s="259" t="s">
        <v>378</v>
      </c>
      <c r="D400" s="259" t="s">
        <v>193</v>
      </c>
      <c r="E400" s="260" t="s">
        <v>273</v>
      </c>
      <c r="F400" s="258">
        <f>'Приложение 4'!E375</f>
        <v>9826.2</v>
      </c>
      <c r="G400" s="258">
        <f>'Приложение 4'!F375</f>
        <v>0</v>
      </c>
    </row>
    <row r="401" spans="1:7" s="417" customFormat="1" ht="22.5">
      <c r="A401" s="432" t="s">
        <v>512</v>
      </c>
      <c r="B401" s="432" t="s">
        <v>377</v>
      </c>
      <c r="C401" s="432" t="s">
        <v>493</v>
      </c>
      <c r="D401" s="432"/>
      <c r="E401" s="261" t="s">
        <v>494</v>
      </c>
      <c r="F401" s="263">
        <f>F402</f>
        <v>0</v>
      </c>
      <c r="G401" s="263">
        <f>G402</f>
        <v>7242.3</v>
      </c>
    </row>
    <row r="402" spans="1:7" s="417" customFormat="1" ht="22.5">
      <c r="A402" s="259" t="s">
        <v>512</v>
      </c>
      <c r="B402" s="259" t="s">
        <v>377</v>
      </c>
      <c r="C402" s="259" t="s">
        <v>493</v>
      </c>
      <c r="D402" s="259" t="s">
        <v>191</v>
      </c>
      <c r="E402" s="260" t="s">
        <v>192</v>
      </c>
      <c r="F402" s="258">
        <f>F403</f>
        <v>0</v>
      </c>
      <c r="G402" s="258">
        <f>G403</f>
        <v>7242.3</v>
      </c>
    </row>
    <row r="403" spans="1:7" s="417" customFormat="1" ht="11.25">
      <c r="A403" s="259" t="s">
        <v>512</v>
      </c>
      <c r="B403" s="259" t="s">
        <v>363</v>
      </c>
      <c r="C403" s="259" t="s">
        <v>493</v>
      </c>
      <c r="D403" s="259" t="s">
        <v>193</v>
      </c>
      <c r="E403" s="260" t="s">
        <v>273</v>
      </c>
      <c r="F403" s="258">
        <f>'Приложение 4'!E378</f>
        <v>0</v>
      </c>
      <c r="G403" s="258">
        <f>'Приложение 4'!F378</f>
        <v>7242.3</v>
      </c>
    </row>
    <row r="404" spans="1:7" s="426" customFormat="1" ht="38.25" customHeight="1">
      <c r="A404" s="443" t="s">
        <v>518</v>
      </c>
      <c r="B404" s="443"/>
      <c r="C404" s="443"/>
      <c r="D404" s="443"/>
      <c r="E404" s="443"/>
      <c r="F404" s="444">
        <f>F405+F438+F444+F553+F573+F606</f>
        <v>1221775</v>
      </c>
      <c r="G404" s="444">
        <f>G405+G438+G444+G553+G573+G606</f>
        <v>1352094</v>
      </c>
    </row>
    <row r="405" spans="1:7" s="426" customFormat="1" ht="10.5">
      <c r="A405" s="453">
        <v>316</v>
      </c>
      <c r="B405" s="422" t="s">
        <v>69</v>
      </c>
      <c r="C405" s="422"/>
      <c r="D405" s="422"/>
      <c r="E405" s="445" t="s">
        <v>70</v>
      </c>
      <c r="F405" s="425">
        <f>F406</f>
        <v>33199.7</v>
      </c>
      <c r="G405" s="425">
        <f>G406</f>
        <v>32475.4</v>
      </c>
    </row>
    <row r="406" spans="1:7" s="426" customFormat="1" ht="10.5">
      <c r="A406" s="454">
        <v>316</v>
      </c>
      <c r="B406" s="427" t="s">
        <v>140</v>
      </c>
      <c r="C406" s="427"/>
      <c r="D406" s="427"/>
      <c r="E406" s="428" t="s">
        <v>141</v>
      </c>
      <c r="F406" s="265">
        <f>F407+F414+F421+F425</f>
        <v>33199.7</v>
      </c>
      <c r="G406" s="265">
        <f>G407+G414+G421+G425</f>
        <v>32475.4</v>
      </c>
    </row>
    <row r="407" spans="1:7" s="426" customFormat="1" ht="22.5">
      <c r="A407" s="460">
        <v>316</v>
      </c>
      <c r="B407" s="429" t="s">
        <v>140</v>
      </c>
      <c r="C407" s="429" t="s">
        <v>142</v>
      </c>
      <c r="D407" s="429"/>
      <c r="E407" s="430" t="s">
        <v>143</v>
      </c>
      <c r="F407" s="431">
        <f>F408+F411</f>
        <v>5301</v>
      </c>
      <c r="G407" s="431">
        <f>G408+G411</f>
        <v>5301</v>
      </c>
    </row>
    <row r="408" spans="1:7" s="426" customFormat="1" ht="11.25">
      <c r="A408" s="461">
        <v>316</v>
      </c>
      <c r="B408" s="432" t="s">
        <v>140</v>
      </c>
      <c r="C408" s="432" t="s">
        <v>144</v>
      </c>
      <c r="D408" s="432"/>
      <c r="E408" s="261" t="s">
        <v>145</v>
      </c>
      <c r="F408" s="263">
        <f>F409</f>
        <v>4804.5</v>
      </c>
      <c r="G408" s="263">
        <f>G409</f>
        <v>4804.5</v>
      </c>
    </row>
    <row r="409" spans="1:7" s="426" customFormat="1" ht="22.5">
      <c r="A409" s="462">
        <v>316</v>
      </c>
      <c r="B409" s="259" t="s">
        <v>140</v>
      </c>
      <c r="C409" s="259" t="s">
        <v>144</v>
      </c>
      <c r="D409" s="259" t="s">
        <v>146</v>
      </c>
      <c r="E409" s="260" t="s">
        <v>147</v>
      </c>
      <c r="F409" s="258">
        <f>F410</f>
        <v>4804.5</v>
      </c>
      <c r="G409" s="258">
        <f>G410</f>
        <v>4804.5</v>
      </c>
    </row>
    <row r="410" spans="1:7" s="426" customFormat="1" ht="11.25">
      <c r="A410" s="462">
        <v>316</v>
      </c>
      <c r="B410" s="259" t="s">
        <v>140</v>
      </c>
      <c r="C410" s="259" t="s">
        <v>144</v>
      </c>
      <c r="D410" s="259" t="s">
        <v>148</v>
      </c>
      <c r="E410" s="260" t="s">
        <v>149</v>
      </c>
      <c r="F410" s="258">
        <f>'Приложение 4'!E96</f>
        <v>4804.5</v>
      </c>
      <c r="G410" s="258">
        <f>'Приложение 4'!F96</f>
        <v>4804.5</v>
      </c>
    </row>
    <row r="411" spans="1:7" s="426" customFormat="1" ht="11.25">
      <c r="A411" s="461">
        <v>316</v>
      </c>
      <c r="B411" s="432" t="s">
        <v>140</v>
      </c>
      <c r="C411" s="432" t="s">
        <v>150</v>
      </c>
      <c r="D411" s="432"/>
      <c r="E411" s="452" t="s">
        <v>151</v>
      </c>
      <c r="F411" s="263">
        <f>F412</f>
        <v>496.5</v>
      </c>
      <c r="G411" s="263">
        <f>G412</f>
        <v>496.5</v>
      </c>
    </row>
    <row r="412" spans="1:7" s="426" customFormat="1" ht="22.5">
      <c r="A412" s="462">
        <v>316</v>
      </c>
      <c r="B412" s="259" t="s">
        <v>140</v>
      </c>
      <c r="C412" s="259" t="s">
        <v>150</v>
      </c>
      <c r="D412" s="259" t="s">
        <v>146</v>
      </c>
      <c r="E412" s="433" t="s">
        <v>147</v>
      </c>
      <c r="F412" s="258">
        <f>F413</f>
        <v>496.5</v>
      </c>
      <c r="G412" s="258">
        <f>G413</f>
        <v>496.5</v>
      </c>
    </row>
    <row r="413" spans="1:7" s="426" customFormat="1" ht="11.25">
      <c r="A413" s="462">
        <v>316</v>
      </c>
      <c r="B413" s="259" t="s">
        <v>140</v>
      </c>
      <c r="C413" s="259" t="s">
        <v>150</v>
      </c>
      <c r="D413" s="259" t="s">
        <v>148</v>
      </c>
      <c r="E413" s="433" t="s">
        <v>152</v>
      </c>
      <c r="F413" s="258">
        <f>'Приложение 4'!E99</f>
        <v>496.5</v>
      </c>
      <c r="G413" s="258">
        <f>'Приложение 4'!F99</f>
        <v>496.5</v>
      </c>
    </row>
    <row r="414" spans="1:7" s="426" customFormat="1" ht="33.75">
      <c r="A414" s="460">
        <v>316</v>
      </c>
      <c r="B414" s="429" t="s">
        <v>140</v>
      </c>
      <c r="C414" s="429" t="s">
        <v>153</v>
      </c>
      <c r="D414" s="429"/>
      <c r="E414" s="430" t="s">
        <v>154</v>
      </c>
      <c r="F414" s="431">
        <f>F415+F418</f>
        <v>1000</v>
      </c>
      <c r="G414" s="431">
        <f>G415+G418</f>
        <v>500</v>
      </c>
    </row>
    <row r="415" spans="1:7" s="426" customFormat="1" ht="22.5">
      <c r="A415" s="461">
        <v>316</v>
      </c>
      <c r="B415" s="432" t="s">
        <v>140</v>
      </c>
      <c r="C415" s="432" t="s">
        <v>155</v>
      </c>
      <c r="D415" s="432"/>
      <c r="E415" s="261" t="s">
        <v>156</v>
      </c>
      <c r="F415" s="263">
        <f>F416</f>
        <v>500</v>
      </c>
      <c r="G415" s="263">
        <f>G416</f>
        <v>0</v>
      </c>
    </row>
    <row r="416" spans="1:7" s="426" customFormat="1" ht="11.25">
      <c r="A416" s="462">
        <v>316</v>
      </c>
      <c r="B416" s="259" t="s">
        <v>140</v>
      </c>
      <c r="C416" s="259" t="s">
        <v>155</v>
      </c>
      <c r="D416" s="259" t="s">
        <v>90</v>
      </c>
      <c r="E416" s="260" t="s">
        <v>91</v>
      </c>
      <c r="F416" s="258">
        <f>F417</f>
        <v>500</v>
      </c>
      <c r="G416" s="258">
        <f>G417</f>
        <v>0</v>
      </c>
    </row>
    <row r="417" spans="1:7" s="426" customFormat="1" ht="22.5">
      <c r="A417" s="462">
        <v>316</v>
      </c>
      <c r="B417" s="259" t="s">
        <v>140</v>
      </c>
      <c r="C417" s="259" t="s">
        <v>155</v>
      </c>
      <c r="D417" s="259" t="s">
        <v>92</v>
      </c>
      <c r="E417" s="260" t="s">
        <v>93</v>
      </c>
      <c r="F417" s="258">
        <f>'Приложение 4'!E103</f>
        <v>500</v>
      </c>
      <c r="G417" s="258">
        <f>'Приложение 4'!F103</f>
        <v>0</v>
      </c>
    </row>
    <row r="418" spans="1:7" s="426" customFormat="1" ht="11.25">
      <c r="A418" s="461">
        <v>316</v>
      </c>
      <c r="B418" s="432" t="s">
        <v>140</v>
      </c>
      <c r="C418" s="432" t="s">
        <v>157</v>
      </c>
      <c r="D418" s="432"/>
      <c r="E418" s="261" t="s">
        <v>158</v>
      </c>
      <c r="F418" s="263">
        <f>F419</f>
        <v>500</v>
      </c>
      <c r="G418" s="263">
        <f>G419</f>
        <v>500</v>
      </c>
    </row>
    <row r="419" spans="1:7" s="426" customFormat="1" ht="11.25">
      <c r="A419" s="462">
        <v>316</v>
      </c>
      <c r="B419" s="259" t="s">
        <v>140</v>
      </c>
      <c r="C419" s="259" t="s">
        <v>157</v>
      </c>
      <c r="D419" s="259" t="s">
        <v>90</v>
      </c>
      <c r="E419" s="260" t="s">
        <v>91</v>
      </c>
      <c r="F419" s="258">
        <f>F420</f>
        <v>500</v>
      </c>
      <c r="G419" s="258">
        <f>G420</f>
        <v>500</v>
      </c>
    </row>
    <row r="420" spans="1:7" s="426" customFormat="1" ht="22.5">
      <c r="A420" s="462">
        <v>316</v>
      </c>
      <c r="B420" s="259" t="s">
        <v>140</v>
      </c>
      <c r="C420" s="259" t="s">
        <v>157</v>
      </c>
      <c r="D420" s="259" t="s">
        <v>92</v>
      </c>
      <c r="E420" s="260" t="s">
        <v>93</v>
      </c>
      <c r="F420" s="258">
        <f>'Приложение 4'!E106</f>
        <v>500</v>
      </c>
      <c r="G420" s="258">
        <f>'Приложение 4'!F106</f>
        <v>500</v>
      </c>
    </row>
    <row r="421" spans="1:7" s="426" customFormat="1" ht="33.75">
      <c r="A421" s="460">
        <v>316</v>
      </c>
      <c r="B421" s="429" t="s">
        <v>140</v>
      </c>
      <c r="C421" s="429" t="s">
        <v>228</v>
      </c>
      <c r="D421" s="429"/>
      <c r="E421" s="430" t="s">
        <v>229</v>
      </c>
      <c r="F421" s="431">
        <f aca="true" t="shared" si="28" ref="F421:G423">F422</f>
        <v>487</v>
      </c>
      <c r="G421" s="431">
        <f t="shared" si="28"/>
        <v>0</v>
      </c>
    </row>
    <row r="422" spans="1:7" s="426" customFormat="1" ht="11.25">
      <c r="A422" s="461">
        <v>316</v>
      </c>
      <c r="B422" s="432" t="s">
        <v>140</v>
      </c>
      <c r="C422" s="432" t="s">
        <v>236</v>
      </c>
      <c r="D422" s="432"/>
      <c r="E422" s="452" t="s">
        <v>237</v>
      </c>
      <c r="F422" s="263">
        <f t="shared" si="28"/>
        <v>487</v>
      </c>
      <c r="G422" s="263">
        <f t="shared" si="28"/>
        <v>0</v>
      </c>
    </row>
    <row r="423" spans="1:7" s="426" customFormat="1" ht="22.5">
      <c r="A423" s="462">
        <v>316</v>
      </c>
      <c r="B423" s="259" t="s">
        <v>140</v>
      </c>
      <c r="C423" s="259" t="s">
        <v>236</v>
      </c>
      <c r="D423" s="259" t="s">
        <v>146</v>
      </c>
      <c r="E423" s="433" t="s">
        <v>147</v>
      </c>
      <c r="F423" s="258">
        <f t="shared" si="28"/>
        <v>487</v>
      </c>
      <c r="G423" s="258">
        <f t="shared" si="28"/>
        <v>0</v>
      </c>
    </row>
    <row r="424" spans="1:7" s="426" customFormat="1" ht="11.25">
      <c r="A424" s="462">
        <v>316</v>
      </c>
      <c r="B424" s="259" t="s">
        <v>140</v>
      </c>
      <c r="C424" s="259" t="s">
        <v>236</v>
      </c>
      <c r="D424" s="259" t="s">
        <v>148</v>
      </c>
      <c r="E424" s="433" t="s">
        <v>149</v>
      </c>
      <c r="F424" s="258">
        <f>'Приложение 4'!E121</f>
        <v>487</v>
      </c>
      <c r="G424" s="258">
        <f>'Приложение 4'!F121</f>
        <v>0</v>
      </c>
    </row>
    <row r="425" spans="1:7" s="426" customFormat="1" ht="22.5">
      <c r="A425" s="460">
        <v>316</v>
      </c>
      <c r="B425" s="429" t="s">
        <v>140</v>
      </c>
      <c r="C425" s="429" t="s">
        <v>217</v>
      </c>
      <c r="D425" s="429"/>
      <c r="E425" s="430" t="s">
        <v>218</v>
      </c>
      <c r="F425" s="431">
        <f>F426+F431</f>
        <v>26411.7</v>
      </c>
      <c r="G425" s="431">
        <f>G426+G431</f>
        <v>26674.4</v>
      </c>
    </row>
    <row r="426" spans="1:7" s="426" customFormat="1" ht="22.5">
      <c r="A426" s="461">
        <v>316</v>
      </c>
      <c r="B426" s="432" t="s">
        <v>140</v>
      </c>
      <c r="C426" s="432" t="s">
        <v>219</v>
      </c>
      <c r="D426" s="432"/>
      <c r="E426" s="261" t="s">
        <v>220</v>
      </c>
      <c r="F426" s="263">
        <f>F427+F429</f>
        <v>5853.8</v>
      </c>
      <c r="G426" s="263">
        <f>G427+G429</f>
        <v>6116.5</v>
      </c>
    </row>
    <row r="427" spans="1:7" s="426" customFormat="1" ht="33.75">
      <c r="A427" s="462">
        <v>316</v>
      </c>
      <c r="B427" s="259" t="s">
        <v>140</v>
      </c>
      <c r="C427" s="259" t="s">
        <v>219</v>
      </c>
      <c r="D427" s="259" t="s">
        <v>79</v>
      </c>
      <c r="E427" s="260" t="s">
        <v>80</v>
      </c>
      <c r="F427" s="258">
        <f>F428</f>
        <v>5235.900000000001</v>
      </c>
      <c r="G427" s="258">
        <f>G428</f>
        <v>5295.8</v>
      </c>
    </row>
    <row r="428" spans="1:7" s="426" customFormat="1" ht="11.25">
      <c r="A428" s="462">
        <v>316</v>
      </c>
      <c r="B428" s="259" t="s">
        <v>140</v>
      </c>
      <c r="C428" s="259" t="s">
        <v>219</v>
      </c>
      <c r="D428" s="259" t="s">
        <v>81</v>
      </c>
      <c r="E428" s="260" t="s">
        <v>82</v>
      </c>
      <c r="F428" s="258">
        <f>'Приложение 4'!E185</f>
        <v>5235.900000000001</v>
      </c>
      <c r="G428" s="258">
        <f>'Приложение 4'!F185</f>
        <v>5295.8</v>
      </c>
    </row>
    <row r="429" spans="1:7" s="426" customFormat="1" ht="11.25">
      <c r="A429" s="462">
        <v>316</v>
      </c>
      <c r="B429" s="259" t="s">
        <v>140</v>
      </c>
      <c r="C429" s="259" t="s">
        <v>219</v>
      </c>
      <c r="D429" s="259" t="s">
        <v>90</v>
      </c>
      <c r="E429" s="260" t="s">
        <v>91</v>
      </c>
      <c r="F429" s="258">
        <f>F430</f>
        <v>617.9</v>
      </c>
      <c r="G429" s="258">
        <f>G430</f>
        <v>820.7</v>
      </c>
    </row>
    <row r="430" spans="1:7" s="426" customFormat="1" ht="22.5">
      <c r="A430" s="462">
        <v>316</v>
      </c>
      <c r="B430" s="259" t="s">
        <v>140</v>
      </c>
      <c r="C430" s="259" t="s">
        <v>219</v>
      </c>
      <c r="D430" s="259" t="s">
        <v>92</v>
      </c>
      <c r="E430" s="260" t="s">
        <v>93</v>
      </c>
      <c r="F430" s="258">
        <f>'Приложение 4'!E187</f>
        <v>617.9</v>
      </c>
      <c r="G430" s="258">
        <f>'Приложение 4'!F187</f>
        <v>820.7</v>
      </c>
    </row>
    <row r="431" spans="1:7" s="426" customFormat="1" ht="22.5">
      <c r="A431" s="461">
        <v>316</v>
      </c>
      <c r="B431" s="432" t="s">
        <v>140</v>
      </c>
      <c r="C431" s="432" t="s">
        <v>223</v>
      </c>
      <c r="D431" s="432"/>
      <c r="E431" s="261" t="s">
        <v>78</v>
      </c>
      <c r="F431" s="263">
        <f>F432+F434+F436</f>
        <v>20557.9</v>
      </c>
      <c r="G431" s="263">
        <f>G432+G434+G436</f>
        <v>20557.9</v>
      </c>
    </row>
    <row r="432" spans="1:7" s="426" customFormat="1" ht="33.75">
      <c r="A432" s="462">
        <v>316</v>
      </c>
      <c r="B432" s="259" t="s">
        <v>140</v>
      </c>
      <c r="C432" s="259" t="s">
        <v>223</v>
      </c>
      <c r="D432" s="259" t="s">
        <v>79</v>
      </c>
      <c r="E432" s="260" t="s">
        <v>80</v>
      </c>
      <c r="F432" s="258">
        <f>F433</f>
        <v>19528.6</v>
      </c>
      <c r="G432" s="258">
        <f>G433</f>
        <v>19528.6</v>
      </c>
    </row>
    <row r="433" spans="1:7" s="426" customFormat="1" ht="11.25">
      <c r="A433" s="462">
        <v>316</v>
      </c>
      <c r="B433" s="259" t="s">
        <v>140</v>
      </c>
      <c r="C433" s="259" t="s">
        <v>223</v>
      </c>
      <c r="D433" s="259" t="s">
        <v>81</v>
      </c>
      <c r="E433" s="260" t="s">
        <v>82</v>
      </c>
      <c r="F433" s="258">
        <f>'Приложение 4'!E190</f>
        <v>19528.6</v>
      </c>
      <c r="G433" s="258">
        <f>'Приложение 4'!F190</f>
        <v>19528.6</v>
      </c>
    </row>
    <row r="434" spans="1:7" s="426" customFormat="1" ht="11.25">
      <c r="A434" s="462">
        <v>316</v>
      </c>
      <c r="B434" s="259" t="s">
        <v>140</v>
      </c>
      <c r="C434" s="259" t="s">
        <v>223</v>
      </c>
      <c r="D434" s="259" t="s">
        <v>90</v>
      </c>
      <c r="E434" s="260" t="s">
        <v>91</v>
      </c>
      <c r="F434" s="258">
        <f>F435</f>
        <v>1026.4</v>
      </c>
      <c r="G434" s="258">
        <f>G435</f>
        <v>1026.4</v>
      </c>
    </row>
    <row r="435" spans="1:7" s="426" customFormat="1" ht="22.5">
      <c r="A435" s="462">
        <v>316</v>
      </c>
      <c r="B435" s="259" t="s">
        <v>140</v>
      </c>
      <c r="C435" s="259" t="s">
        <v>223</v>
      </c>
      <c r="D435" s="259" t="s">
        <v>92</v>
      </c>
      <c r="E435" s="260" t="s">
        <v>93</v>
      </c>
      <c r="F435" s="258">
        <f>'Приложение 4'!E192</f>
        <v>1026.4</v>
      </c>
      <c r="G435" s="258">
        <f>'Приложение 4'!F192</f>
        <v>1026.4</v>
      </c>
    </row>
    <row r="436" spans="1:7" s="426" customFormat="1" ht="11.25">
      <c r="A436" s="462">
        <v>316</v>
      </c>
      <c r="B436" s="259" t="s">
        <v>140</v>
      </c>
      <c r="C436" s="259" t="s">
        <v>223</v>
      </c>
      <c r="D436" s="259" t="s">
        <v>94</v>
      </c>
      <c r="E436" s="260" t="s">
        <v>95</v>
      </c>
      <c r="F436" s="258">
        <f>F437</f>
        <v>2.9</v>
      </c>
      <c r="G436" s="258">
        <f>G437</f>
        <v>2.9</v>
      </c>
    </row>
    <row r="437" spans="1:7" s="426" customFormat="1" ht="11.25">
      <c r="A437" s="462">
        <v>316</v>
      </c>
      <c r="B437" s="259" t="s">
        <v>140</v>
      </c>
      <c r="C437" s="259" t="s">
        <v>223</v>
      </c>
      <c r="D437" s="259" t="s">
        <v>96</v>
      </c>
      <c r="E437" s="260" t="s">
        <v>97</v>
      </c>
      <c r="F437" s="258">
        <f>'Приложение 4'!E194</f>
        <v>2.9</v>
      </c>
      <c r="G437" s="258">
        <f>'Приложение 4'!F194</f>
        <v>2.9</v>
      </c>
    </row>
    <row r="438" spans="1:7" ht="11.25">
      <c r="A438" s="422" t="s">
        <v>514</v>
      </c>
      <c r="B438" s="422" t="s">
        <v>244</v>
      </c>
      <c r="C438" s="422"/>
      <c r="D438" s="422"/>
      <c r="E438" s="445" t="s">
        <v>245</v>
      </c>
      <c r="F438" s="463">
        <f aca="true" t="shared" si="29" ref="F438:G442">F439</f>
        <v>279</v>
      </c>
      <c r="G438" s="463">
        <f t="shared" si="29"/>
        <v>279</v>
      </c>
    </row>
    <row r="439" spans="1:7" ht="11.25">
      <c r="A439" s="434">
        <v>316</v>
      </c>
      <c r="B439" s="427" t="s">
        <v>279</v>
      </c>
      <c r="C439" s="427"/>
      <c r="D439" s="427"/>
      <c r="E439" s="428" t="s">
        <v>280</v>
      </c>
      <c r="F439" s="464">
        <f t="shared" si="29"/>
        <v>279</v>
      </c>
      <c r="G439" s="464">
        <f t="shared" si="29"/>
        <v>279</v>
      </c>
    </row>
    <row r="440" spans="1:7" ht="29.25" customHeight="1">
      <c r="A440" s="437">
        <v>316</v>
      </c>
      <c r="B440" s="429" t="s">
        <v>279</v>
      </c>
      <c r="C440" s="429" t="s">
        <v>281</v>
      </c>
      <c r="D440" s="429"/>
      <c r="E440" s="430" t="s">
        <v>282</v>
      </c>
      <c r="F440" s="465">
        <f t="shared" si="29"/>
        <v>279</v>
      </c>
      <c r="G440" s="465">
        <f t="shared" si="29"/>
        <v>279</v>
      </c>
    </row>
    <row r="441" spans="1:7" ht="11.25">
      <c r="A441" s="439">
        <v>316</v>
      </c>
      <c r="B441" s="432" t="s">
        <v>279</v>
      </c>
      <c r="C441" s="432" t="s">
        <v>283</v>
      </c>
      <c r="D441" s="432"/>
      <c r="E441" s="261" t="s">
        <v>284</v>
      </c>
      <c r="F441" s="263">
        <f t="shared" si="29"/>
        <v>279</v>
      </c>
      <c r="G441" s="263">
        <f t="shared" si="29"/>
        <v>279</v>
      </c>
    </row>
    <row r="442" spans="1:7" s="466" customFormat="1" ht="22.5">
      <c r="A442" s="440">
        <v>316</v>
      </c>
      <c r="B442" s="259" t="s">
        <v>279</v>
      </c>
      <c r="C442" s="259" t="s">
        <v>283</v>
      </c>
      <c r="D442" s="259" t="s">
        <v>146</v>
      </c>
      <c r="E442" s="260" t="s">
        <v>147</v>
      </c>
      <c r="F442" s="258">
        <f t="shared" si="29"/>
        <v>279</v>
      </c>
      <c r="G442" s="258">
        <f t="shared" si="29"/>
        <v>279</v>
      </c>
    </row>
    <row r="443" spans="1:7" s="468" customFormat="1" ht="11.25">
      <c r="A443" s="440">
        <v>316</v>
      </c>
      <c r="B443" s="259" t="s">
        <v>279</v>
      </c>
      <c r="C443" s="259" t="s">
        <v>283</v>
      </c>
      <c r="D443" s="259" t="s">
        <v>148</v>
      </c>
      <c r="E443" s="260" t="s">
        <v>152</v>
      </c>
      <c r="F443" s="467">
        <f>'Приложение 4'!E249</f>
        <v>279</v>
      </c>
      <c r="G443" s="467">
        <f>'Приложение 4'!F249</f>
        <v>279</v>
      </c>
    </row>
    <row r="444" spans="1:7" s="426" customFormat="1" ht="10.5">
      <c r="A444" s="453">
        <v>316</v>
      </c>
      <c r="B444" s="422" t="s">
        <v>361</v>
      </c>
      <c r="C444" s="453"/>
      <c r="D444" s="453"/>
      <c r="E444" s="469" t="s">
        <v>362</v>
      </c>
      <c r="F444" s="425">
        <f>F445+F467+F508+F532</f>
        <v>1015996.1000000001</v>
      </c>
      <c r="G444" s="425">
        <f>G445+G467+G508+G532</f>
        <v>1118327.6</v>
      </c>
    </row>
    <row r="445" spans="1:7" s="426" customFormat="1" ht="10.5">
      <c r="A445" s="454">
        <v>316</v>
      </c>
      <c r="B445" s="427" t="s">
        <v>363</v>
      </c>
      <c r="C445" s="427"/>
      <c r="D445" s="427"/>
      <c r="E445" s="428" t="s">
        <v>364</v>
      </c>
      <c r="F445" s="470">
        <f>F446+F459+F463</f>
        <v>433762.30000000005</v>
      </c>
      <c r="G445" s="470">
        <f>G446+G459+G463</f>
        <v>481665.60000000003</v>
      </c>
    </row>
    <row r="446" spans="1:7" s="426" customFormat="1" ht="22.5">
      <c r="A446" s="460">
        <v>316</v>
      </c>
      <c r="B446" s="429" t="s">
        <v>363</v>
      </c>
      <c r="C446" s="429" t="s">
        <v>365</v>
      </c>
      <c r="D446" s="429"/>
      <c r="E446" s="430" t="s">
        <v>366</v>
      </c>
      <c r="F446" s="431">
        <f>F447+F450+F453+F456</f>
        <v>432535.80000000005</v>
      </c>
      <c r="G446" s="431">
        <f>G447+G450+G453+G456</f>
        <v>480776.60000000003</v>
      </c>
    </row>
    <row r="447" spans="1:7" s="426" customFormat="1" ht="11.25">
      <c r="A447" s="461">
        <v>316</v>
      </c>
      <c r="B447" s="432" t="s">
        <v>363</v>
      </c>
      <c r="C447" s="432" t="s">
        <v>367</v>
      </c>
      <c r="D447" s="432"/>
      <c r="E447" s="261" t="s">
        <v>368</v>
      </c>
      <c r="F447" s="263">
        <f>F448</f>
        <v>299309.4</v>
      </c>
      <c r="G447" s="263">
        <f>G448</f>
        <v>343435.2</v>
      </c>
    </row>
    <row r="448" spans="1:7" s="426" customFormat="1" ht="22.5">
      <c r="A448" s="462">
        <v>316</v>
      </c>
      <c r="B448" s="259" t="s">
        <v>363</v>
      </c>
      <c r="C448" s="259" t="s">
        <v>367</v>
      </c>
      <c r="D448" s="259" t="s">
        <v>146</v>
      </c>
      <c r="E448" s="260" t="s">
        <v>147</v>
      </c>
      <c r="F448" s="258">
        <f>F449</f>
        <v>299309.4</v>
      </c>
      <c r="G448" s="258">
        <f>G449</f>
        <v>343435.2</v>
      </c>
    </row>
    <row r="449" spans="1:7" s="426" customFormat="1" ht="11.25">
      <c r="A449" s="462">
        <v>316</v>
      </c>
      <c r="B449" s="259" t="s">
        <v>363</v>
      </c>
      <c r="C449" s="259" t="s">
        <v>367</v>
      </c>
      <c r="D449" s="259" t="s">
        <v>148</v>
      </c>
      <c r="E449" s="260" t="s">
        <v>149</v>
      </c>
      <c r="F449" s="258">
        <f>'Приложение 4'!E354</f>
        <v>299309.4</v>
      </c>
      <c r="G449" s="258">
        <f>'Приложение 4'!F354</f>
        <v>343435.2</v>
      </c>
    </row>
    <row r="450" spans="1:7" s="426" customFormat="1" ht="11.25">
      <c r="A450" s="461">
        <v>316</v>
      </c>
      <c r="B450" s="432" t="s">
        <v>363</v>
      </c>
      <c r="C450" s="432" t="s">
        <v>369</v>
      </c>
      <c r="D450" s="432"/>
      <c r="E450" s="261" t="s">
        <v>145</v>
      </c>
      <c r="F450" s="263">
        <f>F451</f>
        <v>119303.7</v>
      </c>
      <c r="G450" s="263">
        <f>G451</f>
        <v>119303.7</v>
      </c>
    </row>
    <row r="451" spans="1:7" s="426" customFormat="1" ht="22.5">
      <c r="A451" s="462">
        <v>316</v>
      </c>
      <c r="B451" s="259" t="s">
        <v>363</v>
      </c>
      <c r="C451" s="259" t="s">
        <v>369</v>
      </c>
      <c r="D451" s="259" t="s">
        <v>146</v>
      </c>
      <c r="E451" s="260" t="s">
        <v>147</v>
      </c>
      <c r="F451" s="258">
        <f>F452</f>
        <v>119303.7</v>
      </c>
      <c r="G451" s="258">
        <f>G452</f>
        <v>119303.7</v>
      </c>
    </row>
    <row r="452" spans="1:7" s="426" customFormat="1" ht="11.25">
      <c r="A452" s="462">
        <v>316</v>
      </c>
      <c r="B452" s="259" t="s">
        <v>363</v>
      </c>
      <c r="C452" s="259" t="s">
        <v>369</v>
      </c>
      <c r="D452" s="259" t="s">
        <v>148</v>
      </c>
      <c r="E452" s="260" t="s">
        <v>149</v>
      </c>
      <c r="F452" s="258">
        <f>'Приложение 4'!E357</f>
        <v>119303.7</v>
      </c>
      <c r="G452" s="258">
        <f>'Приложение 4'!F357</f>
        <v>119303.7</v>
      </c>
    </row>
    <row r="453" spans="1:7" s="426" customFormat="1" ht="11.25">
      <c r="A453" s="461">
        <v>316</v>
      </c>
      <c r="B453" s="432" t="s">
        <v>363</v>
      </c>
      <c r="C453" s="432" t="s">
        <v>370</v>
      </c>
      <c r="D453" s="432"/>
      <c r="E453" s="261" t="s">
        <v>151</v>
      </c>
      <c r="F453" s="263">
        <f>F454</f>
        <v>13872.7</v>
      </c>
      <c r="G453" s="263">
        <f>G454</f>
        <v>17987.7</v>
      </c>
    </row>
    <row r="454" spans="1:7" s="426" customFormat="1" ht="22.5">
      <c r="A454" s="462">
        <v>316</v>
      </c>
      <c r="B454" s="259" t="s">
        <v>363</v>
      </c>
      <c r="C454" s="259" t="s">
        <v>370</v>
      </c>
      <c r="D454" s="259" t="s">
        <v>146</v>
      </c>
      <c r="E454" s="260" t="s">
        <v>147</v>
      </c>
      <c r="F454" s="258">
        <f>F455</f>
        <v>13872.7</v>
      </c>
      <c r="G454" s="258">
        <f>G455</f>
        <v>17987.7</v>
      </c>
    </row>
    <row r="455" spans="1:7" s="426" customFormat="1" ht="11.25">
      <c r="A455" s="462">
        <v>316</v>
      </c>
      <c r="B455" s="259" t="s">
        <v>363</v>
      </c>
      <c r="C455" s="259" t="s">
        <v>370</v>
      </c>
      <c r="D455" s="259" t="s">
        <v>148</v>
      </c>
      <c r="E455" s="260" t="s">
        <v>149</v>
      </c>
      <c r="F455" s="258">
        <f>'Приложение 4'!E360</f>
        <v>13872.7</v>
      </c>
      <c r="G455" s="258">
        <f>'Приложение 4'!F360</f>
        <v>17987.7</v>
      </c>
    </row>
    <row r="456" spans="1:7" s="426" customFormat="1" ht="11.25">
      <c r="A456" s="461">
        <v>316</v>
      </c>
      <c r="B456" s="432" t="s">
        <v>363</v>
      </c>
      <c r="C456" s="432" t="s">
        <v>371</v>
      </c>
      <c r="D456" s="432"/>
      <c r="E456" s="261" t="s">
        <v>372</v>
      </c>
      <c r="F456" s="263">
        <f>F457</f>
        <v>50</v>
      </c>
      <c r="G456" s="263">
        <f>G457</f>
        <v>50</v>
      </c>
    </row>
    <row r="457" spans="1:7" s="426" customFormat="1" ht="22.5">
      <c r="A457" s="462">
        <v>316</v>
      </c>
      <c r="B457" s="259" t="s">
        <v>363</v>
      </c>
      <c r="C457" s="259" t="s">
        <v>371</v>
      </c>
      <c r="D457" s="259" t="s">
        <v>146</v>
      </c>
      <c r="E457" s="260" t="s">
        <v>147</v>
      </c>
      <c r="F457" s="258">
        <f>F458</f>
        <v>50</v>
      </c>
      <c r="G457" s="258">
        <f>G458</f>
        <v>50</v>
      </c>
    </row>
    <row r="458" spans="1:7" s="426" customFormat="1" ht="11.25">
      <c r="A458" s="462">
        <v>316</v>
      </c>
      <c r="B458" s="259" t="s">
        <v>363</v>
      </c>
      <c r="C458" s="259" t="s">
        <v>371</v>
      </c>
      <c r="D458" s="259" t="s">
        <v>148</v>
      </c>
      <c r="E458" s="260" t="s">
        <v>149</v>
      </c>
      <c r="F458" s="258">
        <f>'Приложение 4'!E363</f>
        <v>50</v>
      </c>
      <c r="G458" s="258">
        <f>'Приложение 4'!F363</f>
        <v>50</v>
      </c>
    </row>
    <row r="459" spans="1:7" s="426" customFormat="1" ht="33.75">
      <c r="A459" s="460">
        <v>316</v>
      </c>
      <c r="B459" s="429" t="s">
        <v>363</v>
      </c>
      <c r="C459" s="429" t="s">
        <v>228</v>
      </c>
      <c r="D459" s="429"/>
      <c r="E459" s="430" t="s">
        <v>229</v>
      </c>
      <c r="F459" s="431">
        <f aca="true" t="shared" si="30" ref="F459:G461">F460</f>
        <v>1088.5</v>
      </c>
      <c r="G459" s="431">
        <f t="shared" si="30"/>
        <v>394</v>
      </c>
    </row>
    <row r="460" spans="1:7" s="426" customFormat="1" ht="11.25">
      <c r="A460" s="461">
        <v>316</v>
      </c>
      <c r="B460" s="432" t="s">
        <v>363</v>
      </c>
      <c r="C460" s="432" t="s">
        <v>236</v>
      </c>
      <c r="D460" s="432"/>
      <c r="E460" s="261" t="s">
        <v>237</v>
      </c>
      <c r="F460" s="263">
        <f t="shared" si="30"/>
        <v>1088.5</v>
      </c>
      <c r="G460" s="263">
        <f t="shared" si="30"/>
        <v>394</v>
      </c>
    </row>
    <row r="461" spans="1:7" s="426" customFormat="1" ht="22.5">
      <c r="A461" s="462">
        <v>316</v>
      </c>
      <c r="B461" s="259" t="s">
        <v>363</v>
      </c>
      <c r="C461" s="259" t="s">
        <v>236</v>
      </c>
      <c r="D461" s="259" t="s">
        <v>146</v>
      </c>
      <c r="E461" s="260" t="s">
        <v>147</v>
      </c>
      <c r="F461" s="258">
        <f t="shared" si="30"/>
        <v>1088.5</v>
      </c>
      <c r="G461" s="258">
        <f t="shared" si="30"/>
        <v>394</v>
      </c>
    </row>
    <row r="462" spans="1:7" s="426" customFormat="1" ht="11.25">
      <c r="A462" s="462">
        <v>316</v>
      </c>
      <c r="B462" s="259" t="s">
        <v>363</v>
      </c>
      <c r="C462" s="259" t="s">
        <v>236</v>
      </c>
      <c r="D462" s="259" t="s">
        <v>148</v>
      </c>
      <c r="E462" s="260" t="s">
        <v>149</v>
      </c>
      <c r="F462" s="258">
        <f>'Приложение 4'!E367</f>
        <v>1088.5</v>
      </c>
      <c r="G462" s="258">
        <f>'Приложение 4'!F367</f>
        <v>394</v>
      </c>
    </row>
    <row r="463" spans="1:7" s="426" customFormat="1" ht="22.5">
      <c r="A463" s="460">
        <v>316</v>
      </c>
      <c r="B463" s="429" t="s">
        <v>363</v>
      </c>
      <c r="C463" s="429" t="s">
        <v>373</v>
      </c>
      <c r="D463" s="429"/>
      <c r="E463" s="430" t="s">
        <v>374</v>
      </c>
      <c r="F463" s="431">
        <f aca="true" t="shared" si="31" ref="F463:G465">F464</f>
        <v>138</v>
      </c>
      <c r="G463" s="431">
        <f t="shared" si="31"/>
        <v>495</v>
      </c>
    </row>
    <row r="464" spans="1:7" s="426" customFormat="1" ht="11.25">
      <c r="A464" s="461">
        <v>316</v>
      </c>
      <c r="B464" s="432" t="s">
        <v>363</v>
      </c>
      <c r="C464" s="432" t="s">
        <v>375</v>
      </c>
      <c r="D464" s="432"/>
      <c r="E464" s="452" t="s">
        <v>376</v>
      </c>
      <c r="F464" s="263">
        <f t="shared" si="31"/>
        <v>138</v>
      </c>
      <c r="G464" s="263">
        <f t="shared" si="31"/>
        <v>495</v>
      </c>
    </row>
    <row r="465" spans="1:7" s="426" customFormat="1" ht="22.5">
      <c r="A465" s="462">
        <v>316</v>
      </c>
      <c r="B465" s="259" t="s">
        <v>363</v>
      </c>
      <c r="C465" s="259" t="s">
        <v>375</v>
      </c>
      <c r="D465" s="259" t="s">
        <v>146</v>
      </c>
      <c r="E465" s="433" t="s">
        <v>147</v>
      </c>
      <c r="F465" s="258">
        <f t="shared" si="31"/>
        <v>138</v>
      </c>
      <c r="G465" s="258">
        <f t="shared" si="31"/>
        <v>495</v>
      </c>
    </row>
    <row r="466" spans="1:7" s="426" customFormat="1" ht="11.25">
      <c r="A466" s="462">
        <v>316</v>
      </c>
      <c r="B466" s="259" t="s">
        <v>363</v>
      </c>
      <c r="C466" s="259" t="s">
        <v>375</v>
      </c>
      <c r="D466" s="259" t="s">
        <v>148</v>
      </c>
      <c r="E466" s="433" t="s">
        <v>149</v>
      </c>
      <c r="F466" s="258">
        <f>'Приложение 4'!E371</f>
        <v>138</v>
      </c>
      <c r="G466" s="258">
        <f>'Приложение 4'!F371</f>
        <v>495</v>
      </c>
    </row>
    <row r="467" spans="1:7" s="426" customFormat="1" ht="10.5">
      <c r="A467" s="427" t="s">
        <v>514</v>
      </c>
      <c r="B467" s="427" t="s">
        <v>380</v>
      </c>
      <c r="C467" s="427"/>
      <c r="D467" s="427"/>
      <c r="E467" s="428" t="s">
        <v>381</v>
      </c>
      <c r="F467" s="265">
        <f>F468+F485+F489+F499+F504</f>
        <v>536844.8</v>
      </c>
      <c r="G467" s="265">
        <f>G468+G485+G489+G499+G504</f>
        <v>591947.3999999999</v>
      </c>
    </row>
    <row r="468" spans="1:7" s="426" customFormat="1" ht="22.5">
      <c r="A468" s="429" t="s">
        <v>514</v>
      </c>
      <c r="B468" s="429" t="s">
        <v>380</v>
      </c>
      <c r="C468" s="429" t="s">
        <v>365</v>
      </c>
      <c r="D468" s="429"/>
      <c r="E468" s="430" t="s">
        <v>366</v>
      </c>
      <c r="F468" s="431">
        <f>F469+F473+F477+F481</f>
        <v>461079.60000000003</v>
      </c>
      <c r="G468" s="431">
        <f>G469+G473+G477+G481</f>
        <v>508633.69999999995</v>
      </c>
    </row>
    <row r="469" spans="1:7" s="426" customFormat="1" ht="11.25">
      <c r="A469" s="432" t="s">
        <v>514</v>
      </c>
      <c r="B469" s="432" t="s">
        <v>380</v>
      </c>
      <c r="C469" s="432" t="s">
        <v>367</v>
      </c>
      <c r="D469" s="432"/>
      <c r="E469" s="261" t="s">
        <v>368</v>
      </c>
      <c r="F469" s="263">
        <f>F470</f>
        <v>351256.2</v>
      </c>
      <c r="G469" s="263">
        <f>G470</f>
        <v>399702.1</v>
      </c>
    </row>
    <row r="470" spans="1:7" s="426" customFormat="1" ht="22.5">
      <c r="A470" s="259" t="s">
        <v>514</v>
      </c>
      <c r="B470" s="259" t="s">
        <v>380</v>
      </c>
      <c r="C470" s="259" t="s">
        <v>367</v>
      </c>
      <c r="D470" s="259" t="s">
        <v>146</v>
      </c>
      <c r="E470" s="260" t="s">
        <v>147</v>
      </c>
      <c r="F470" s="258">
        <f>F471+F472</f>
        <v>351256.2</v>
      </c>
      <c r="G470" s="258">
        <f>G471+G472</f>
        <v>399702.1</v>
      </c>
    </row>
    <row r="471" spans="1:7" s="426" customFormat="1" ht="11.25">
      <c r="A471" s="259" t="s">
        <v>514</v>
      </c>
      <c r="B471" s="259" t="s">
        <v>380</v>
      </c>
      <c r="C471" s="259" t="s">
        <v>367</v>
      </c>
      <c r="D471" s="259" t="s">
        <v>148</v>
      </c>
      <c r="E471" s="260" t="s">
        <v>149</v>
      </c>
      <c r="F471" s="258">
        <f>'Приложение 4'!E383</f>
        <v>335807.4</v>
      </c>
      <c r="G471" s="258">
        <f>'Приложение 4'!F383</f>
        <v>382752.6</v>
      </c>
    </row>
    <row r="472" spans="1:7" s="426" customFormat="1" ht="22.5">
      <c r="A472" s="259" t="s">
        <v>514</v>
      </c>
      <c r="B472" s="259" t="s">
        <v>380</v>
      </c>
      <c r="C472" s="259" t="s">
        <v>367</v>
      </c>
      <c r="D472" s="259" t="s">
        <v>350</v>
      </c>
      <c r="E472" s="260" t="s">
        <v>351</v>
      </c>
      <c r="F472" s="258">
        <f>'Приложение 4'!E384</f>
        <v>15448.8</v>
      </c>
      <c r="G472" s="258">
        <f>'Приложение 4'!F384</f>
        <v>16949.5</v>
      </c>
    </row>
    <row r="473" spans="1:7" s="426" customFormat="1" ht="11.25">
      <c r="A473" s="432" t="s">
        <v>514</v>
      </c>
      <c r="B473" s="432" t="s">
        <v>380</v>
      </c>
      <c r="C473" s="432" t="s">
        <v>369</v>
      </c>
      <c r="D473" s="432"/>
      <c r="E473" s="261" t="s">
        <v>145</v>
      </c>
      <c r="F473" s="263">
        <f>F474</f>
        <v>99980.90000000001</v>
      </c>
      <c r="G473" s="263">
        <f>G474</f>
        <v>102234.1</v>
      </c>
    </row>
    <row r="474" spans="1:7" s="426" customFormat="1" ht="22.5">
      <c r="A474" s="259" t="s">
        <v>514</v>
      </c>
      <c r="B474" s="259" t="s">
        <v>380</v>
      </c>
      <c r="C474" s="259" t="s">
        <v>369</v>
      </c>
      <c r="D474" s="259" t="s">
        <v>146</v>
      </c>
      <c r="E474" s="260" t="s">
        <v>147</v>
      </c>
      <c r="F474" s="258">
        <f>F475+F476</f>
        <v>99980.90000000001</v>
      </c>
      <c r="G474" s="258">
        <f>G475+G476</f>
        <v>102234.1</v>
      </c>
    </row>
    <row r="475" spans="1:7" s="426" customFormat="1" ht="11.25">
      <c r="A475" s="259" t="s">
        <v>514</v>
      </c>
      <c r="B475" s="259" t="s">
        <v>380</v>
      </c>
      <c r="C475" s="259" t="s">
        <v>369</v>
      </c>
      <c r="D475" s="259" t="s">
        <v>148</v>
      </c>
      <c r="E475" s="260" t="s">
        <v>149</v>
      </c>
      <c r="F475" s="258">
        <f>'Приложение 4'!E387</f>
        <v>87884.6</v>
      </c>
      <c r="G475" s="258">
        <f>'Приложение 4'!F387</f>
        <v>89442.8</v>
      </c>
    </row>
    <row r="476" spans="1:7" s="426" customFormat="1" ht="11.25">
      <c r="A476" s="259" t="s">
        <v>514</v>
      </c>
      <c r="B476" s="259" t="s">
        <v>380</v>
      </c>
      <c r="C476" s="259" t="s">
        <v>369</v>
      </c>
      <c r="D476" s="259" t="s">
        <v>382</v>
      </c>
      <c r="E476" s="260" t="s">
        <v>383</v>
      </c>
      <c r="F476" s="258">
        <f>'Приложение 4'!E388</f>
        <v>12096.3</v>
      </c>
      <c r="G476" s="258">
        <f>'Приложение 4'!F388</f>
        <v>12791.3</v>
      </c>
    </row>
    <row r="477" spans="1:7" s="426" customFormat="1" ht="11.25">
      <c r="A477" s="432" t="s">
        <v>514</v>
      </c>
      <c r="B477" s="432" t="s">
        <v>380</v>
      </c>
      <c r="C477" s="432" t="s">
        <v>370</v>
      </c>
      <c r="D477" s="432"/>
      <c r="E477" s="261" t="s">
        <v>151</v>
      </c>
      <c r="F477" s="263">
        <f>F478</f>
        <v>9562.5</v>
      </c>
      <c r="G477" s="263">
        <f>G478</f>
        <v>6447.5</v>
      </c>
    </row>
    <row r="478" spans="1:7" s="426" customFormat="1" ht="22.5">
      <c r="A478" s="259" t="s">
        <v>514</v>
      </c>
      <c r="B478" s="259" t="s">
        <v>380</v>
      </c>
      <c r="C478" s="259" t="s">
        <v>370</v>
      </c>
      <c r="D478" s="259" t="s">
        <v>146</v>
      </c>
      <c r="E478" s="260" t="s">
        <v>147</v>
      </c>
      <c r="F478" s="258">
        <f>F479+F480</f>
        <v>9562.5</v>
      </c>
      <c r="G478" s="258">
        <f>G479+G480</f>
        <v>6447.5</v>
      </c>
    </row>
    <row r="479" spans="1:7" s="426" customFormat="1" ht="11.25">
      <c r="A479" s="259" t="s">
        <v>514</v>
      </c>
      <c r="B479" s="259" t="s">
        <v>380</v>
      </c>
      <c r="C479" s="259" t="s">
        <v>370</v>
      </c>
      <c r="D479" s="259" t="s">
        <v>148</v>
      </c>
      <c r="E479" s="260" t="s">
        <v>149</v>
      </c>
      <c r="F479" s="258">
        <f>'Приложение 4'!E391</f>
        <v>9549.3</v>
      </c>
      <c r="G479" s="258">
        <f>'Приложение 4'!F391</f>
        <v>6434.3</v>
      </c>
    </row>
    <row r="480" spans="1:7" s="426" customFormat="1" ht="11.25">
      <c r="A480" s="259" t="s">
        <v>514</v>
      </c>
      <c r="B480" s="259" t="s">
        <v>380</v>
      </c>
      <c r="C480" s="259" t="s">
        <v>370</v>
      </c>
      <c r="D480" s="259" t="s">
        <v>382</v>
      </c>
      <c r="E480" s="260" t="s">
        <v>383</v>
      </c>
      <c r="F480" s="258">
        <f>'Приложение 4'!E392</f>
        <v>13.2</v>
      </c>
      <c r="G480" s="258">
        <f>'Приложение 4'!F392</f>
        <v>13.2</v>
      </c>
    </row>
    <row r="481" spans="1:7" s="426" customFormat="1" ht="11.25">
      <c r="A481" s="432" t="s">
        <v>514</v>
      </c>
      <c r="B481" s="432" t="s">
        <v>380</v>
      </c>
      <c r="C481" s="432" t="s">
        <v>371</v>
      </c>
      <c r="D481" s="432"/>
      <c r="E481" s="261" t="s">
        <v>372</v>
      </c>
      <c r="F481" s="263">
        <f>F482</f>
        <v>280</v>
      </c>
      <c r="G481" s="263">
        <f>G482</f>
        <v>250</v>
      </c>
    </row>
    <row r="482" spans="1:7" s="426" customFormat="1" ht="22.5">
      <c r="A482" s="259" t="s">
        <v>514</v>
      </c>
      <c r="B482" s="259" t="s">
        <v>380</v>
      </c>
      <c r="C482" s="259" t="s">
        <v>371</v>
      </c>
      <c r="D482" s="259" t="s">
        <v>146</v>
      </c>
      <c r="E482" s="260" t="s">
        <v>147</v>
      </c>
      <c r="F482" s="258">
        <f>F483+F484</f>
        <v>280</v>
      </c>
      <c r="G482" s="258">
        <f>G483+G484</f>
        <v>250</v>
      </c>
    </row>
    <row r="483" spans="1:7" s="426" customFormat="1" ht="11.25">
      <c r="A483" s="259" t="s">
        <v>514</v>
      </c>
      <c r="B483" s="259" t="s">
        <v>380</v>
      </c>
      <c r="C483" s="259" t="s">
        <v>371</v>
      </c>
      <c r="D483" s="259" t="s">
        <v>148</v>
      </c>
      <c r="E483" s="260" t="s">
        <v>149</v>
      </c>
      <c r="F483" s="258">
        <f>'Приложение 4'!E395</f>
        <v>270</v>
      </c>
      <c r="G483" s="258">
        <f>'Приложение 4'!F395</f>
        <v>240</v>
      </c>
    </row>
    <row r="484" spans="1:7" s="426" customFormat="1" ht="11.25">
      <c r="A484" s="259" t="s">
        <v>514</v>
      </c>
      <c r="B484" s="259" t="s">
        <v>380</v>
      </c>
      <c r="C484" s="259" t="s">
        <v>371</v>
      </c>
      <c r="D484" s="259" t="s">
        <v>382</v>
      </c>
      <c r="E484" s="260" t="s">
        <v>383</v>
      </c>
      <c r="F484" s="258">
        <f>'Приложение 4'!E396</f>
        <v>10</v>
      </c>
      <c r="G484" s="258">
        <f>'Приложение 4'!F396</f>
        <v>10</v>
      </c>
    </row>
    <row r="485" spans="1:7" s="471" customFormat="1" ht="22.5">
      <c r="A485" s="437">
        <v>316</v>
      </c>
      <c r="B485" s="429" t="s">
        <v>380</v>
      </c>
      <c r="C485" s="429" t="s">
        <v>142</v>
      </c>
      <c r="D485" s="429"/>
      <c r="E485" s="430" t="s">
        <v>143</v>
      </c>
      <c r="F485" s="431">
        <f aca="true" t="shared" si="32" ref="F485:G487">F486</f>
        <v>53663.6</v>
      </c>
      <c r="G485" s="431">
        <f t="shared" si="32"/>
        <v>60266.2</v>
      </c>
    </row>
    <row r="486" spans="1:7" s="471" customFormat="1" ht="11.25">
      <c r="A486" s="439">
        <v>316</v>
      </c>
      <c r="B486" s="432" t="s">
        <v>380</v>
      </c>
      <c r="C486" s="432" t="s">
        <v>144</v>
      </c>
      <c r="D486" s="432"/>
      <c r="E486" s="261" t="s">
        <v>145</v>
      </c>
      <c r="F486" s="263">
        <f t="shared" si="32"/>
        <v>53663.6</v>
      </c>
      <c r="G486" s="263">
        <f t="shared" si="32"/>
        <v>60266.2</v>
      </c>
    </row>
    <row r="487" spans="1:7" s="471" customFormat="1" ht="22.5">
      <c r="A487" s="440">
        <v>316</v>
      </c>
      <c r="B487" s="259" t="s">
        <v>380</v>
      </c>
      <c r="C487" s="259" t="s">
        <v>144</v>
      </c>
      <c r="D487" s="259" t="s">
        <v>146</v>
      </c>
      <c r="E487" s="260" t="s">
        <v>147</v>
      </c>
      <c r="F487" s="258">
        <f t="shared" si="32"/>
        <v>53663.6</v>
      </c>
      <c r="G487" s="258">
        <f t="shared" si="32"/>
        <v>60266.2</v>
      </c>
    </row>
    <row r="488" spans="1:7" s="471" customFormat="1" ht="11.25">
      <c r="A488" s="440">
        <v>316</v>
      </c>
      <c r="B488" s="259" t="s">
        <v>380</v>
      </c>
      <c r="C488" s="259" t="s">
        <v>144</v>
      </c>
      <c r="D488" s="259" t="s">
        <v>148</v>
      </c>
      <c r="E488" s="260" t="s">
        <v>152</v>
      </c>
      <c r="F488" s="258">
        <f>'Приложение 4'!E400</f>
        <v>53663.6</v>
      </c>
      <c r="G488" s="258">
        <f>'Приложение 4'!F400</f>
        <v>60266.2</v>
      </c>
    </row>
    <row r="489" spans="1:7" s="471" customFormat="1" ht="22.5">
      <c r="A489" s="437">
        <v>316</v>
      </c>
      <c r="B489" s="429" t="s">
        <v>380</v>
      </c>
      <c r="C489" s="429" t="s">
        <v>384</v>
      </c>
      <c r="D489" s="429"/>
      <c r="E489" s="430" t="s">
        <v>385</v>
      </c>
      <c r="F489" s="431">
        <f>F490+F493+F496</f>
        <v>20853.6</v>
      </c>
      <c r="G489" s="431">
        <f>G490+G493+G496</f>
        <v>22005.5</v>
      </c>
    </row>
    <row r="490" spans="1:7" s="471" customFormat="1" ht="11.25">
      <c r="A490" s="439">
        <v>316</v>
      </c>
      <c r="B490" s="432" t="s">
        <v>380</v>
      </c>
      <c r="C490" s="432" t="s">
        <v>386</v>
      </c>
      <c r="D490" s="432"/>
      <c r="E490" s="261" t="s">
        <v>145</v>
      </c>
      <c r="F490" s="263">
        <f>F491</f>
        <v>20432</v>
      </c>
      <c r="G490" s="263">
        <f>G491</f>
        <v>21583.9</v>
      </c>
    </row>
    <row r="491" spans="1:7" s="471" customFormat="1" ht="22.5">
      <c r="A491" s="440">
        <v>316</v>
      </c>
      <c r="B491" s="259" t="s">
        <v>380</v>
      </c>
      <c r="C491" s="259" t="s">
        <v>386</v>
      </c>
      <c r="D491" s="259" t="s">
        <v>146</v>
      </c>
      <c r="E491" s="260" t="s">
        <v>147</v>
      </c>
      <c r="F491" s="258">
        <f>F492</f>
        <v>20432</v>
      </c>
      <c r="G491" s="258">
        <f>G492</f>
        <v>21583.9</v>
      </c>
    </row>
    <row r="492" spans="1:7" s="471" customFormat="1" ht="11.25">
      <c r="A492" s="440">
        <v>316</v>
      </c>
      <c r="B492" s="259" t="s">
        <v>380</v>
      </c>
      <c r="C492" s="259" t="s">
        <v>386</v>
      </c>
      <c r="D492" s="259" t="s">
        <v>148</v>
      </c>
      <c r="E492" s="260" t="s">
        <v>152</v>
      </c>
      <c r="F492" s="258">
        <f>'Приложение 4'!E404</f>
        <v>20432</v>
      </c>
      <c r="G492" s="258">
        <f>'Приложение 4'!F404</f>
        <v>21583.9</v>
      </c>
    </row>
    <row r="493" spans="1:7" s="471" customFormat="1" ht="11.25">
      <c r="A493" s="439">
        <v>316</v>
      </c>
      <c r="B493" s="432" t="s">
        <v>380</v>
      </c>
      <c r="C493" s="432" t="s">
        <v>387</v>
      </c>
      <c r="D493" s="432"/>
      <c r="E493" s="261" t="s">
        <v>151</v>
      </c>
      <c r="F493" s="263">
        <f>F494</f>
        <v>201.6</v>
      </c>
      <c r="G493" s="263">
        <f>G494</f>
        <v>201.6</v>
      </c>
    </row>
    <row r="494" spans="1:7" s="471" customFormat="1" ht="22.5">
      <c r="A494" s="440">
        <v>316</v>
      </c>
      <c r="B494" s="259" t="s">
        <v>380</v>
      </c>
      <c r="C494" s="259" t="s">
        <v>387</v>
      </c>
      <c r="D494" s="259" t="s">
        <v>146</v>
      </c>
      <c r="E494" s="260" t="s">
        <v>147</v>
      </c>
      <c r="F494" s="258">
        <f>F495</f>
        <v>201.6</v>
      </c>
      <c r="G494" s="258">
        <f>G495</f>
        <v>201.6</v>
      </c>
    </row>
    <row r="495" spans="1:7" s="471" customFormat="1" ht="11.25">
      <c r="A495" s="440">
        <v>316</v>
      </c>
      <c r="B495" s="259" t="s">
        <v>380</v>
      </c>
      <c r="C495" s="259" t="s">
        <v>387</v>
      </c>
      <c r="D495" s="259" t="s">
        <v>148</v>
      </c>
      <c r="E495" s="260" t="s">
        <v>152</v>
      </c>
      <c r="F495" s="258">
        <f>'Приложение 4'!E407</f>
        <v>201.6</v>
      </c>
      <c r="G495" s="258">
        <f>'Приложение 4'!F407</f>
        <v>201.6</v>
      </c>
    </row>
    <row r="496" spans="1:7" s="471" customFormat="1" ht="11.25">
      <c r="A496" s="439">
        <v>316</v>
      </c>
      <c r="B496" s="432" t="s">
        <v>380</v>
      </c>
      <c r="C496" s="432" t="s">
        <v>388</v>
      </c>
      <c r="D496" s="432"/>
      <c r="E496" s="261" t="s">
        <v>389</v>
      </c>
      <c r="F496" s="263">
        <f>F497</f>
        <v>220</v>
      </c>
      <c r="G496" s="263">
        <f>G497</f>
        <v>220</v>
      </c>
    </row>
    <row r="497" spans="1:7" s="471" customFormat="1" ht="22.5">
      <c r="A497" s="440">
        <v>316</v>
      </c>
      <c r="B497" s="259" t="s">
        <v>380</v>
      </c>
      <c r="C497" s="259" t="s">
        <v>388</v>
      </c>
      <c r="D497" s="259" t="s">
        <v>146</v>
      </c>
      <c r="E497" s="260" t="s">
        <v>147</v>
      </c>
      <c r="F497" s="258">
        <f>F498</f>
        <v>220</v>
      </c>
      <c r="G497" s="258">
        <f>G498</f>
        <v>220</v>
      </c>
    </row>
    <row r="498" spans="1:7" s="471" customFormat="1" ht="11.25">
      <c r="A498" s="440">
        <v>316</v>
      </c>
      <c r="B498" s="259" t="s">
        <v>380</v>
      </c>
      <c r="C498" s="259" t="s">
        <v>388</v>
      </c>
      <c r="D498" s="259" t="s">
        <v>148</v>
      </c>
      <c r="E498" s="260" t="s">
        <v>152</v>
      </c>
      <c r="F498" s="258">
        <f>'Приложение 4'!E410</f>
        <v>220</v>
      </c>
      <c r="G498" s="258">
        <f>'Приложение 4'!F410</f>
        <v>220</v>
      </c>
    </row>
    <row r="499" spans="1:7" s="471" customFormat="1" ht="33.75">
      <c r="A499" s="437">
        <v>316</v>
      </c>
      <c r="B499" s="429" t="s">
        <v>380</v>
      </c>
      <c r="C499" s="429" t="s">
        <v>228</v>
      </c>
      <c r="D499" s="429"/>
      <c r="E499" s="430" t="s">
        <v>229</v>
      </c>
      <c r="F499" s="465">
        <f>F500</f>
        <v>541</v>
      </c>
      <c r="G499" s="465">
        <f>G500</f>
        <v>692</v>
      </c>
    </row>
    <row r="500" spans="1:7" s="471" customFormat="1" ht="11.25">
      <c r="A500" s="439">
        <v>316</v>
      </c>
      <c r="B500" s="432" t="s">
        <v>380</v>
      </c>
      <c r="C500" s="432" t="s">
        <v>236</v>
      </c>
      <c r="D500" s="432"/>
      <c r="E500" s="261" t="s">
        <v>237</v>
      </c>
      <c r="F500" s="263">
        <f>F501</f>
        <v>541</v>
      </c>
      <c r="G500" s="263">
        <f>G501</f>
        <v>692</v>
      </c>
    </row>
    <row r="501" spans="1:7" s="471" customFormat="1" ht="22.5">
      <c r="A501" s="440">
        <v>316</v>
      </c>
      <c r="B501" s="259" t="s">
        <v>380</v>
      </c>
      <c r="C501" s="259" t="s">
        <v>236</v>
      </c>
      <c r="D501" s="259" t="s">
        <v>146</v>
      </c>
      <c r="E501" s="260" t="s">
        <v>147</v>
      </c>
      <c r="F501" s="258">
        <f>F502+F503</f>
        <v>541</v>
      </c>
      <c r="G501" s="258">
        <f>G502+G503</f>
        <v>692</v>
      </c>
    </row>
    <row r="502" spans="1:7" s="471" customFormat="1" ht="11.25">
      <c r="A502" s="440">
        <v>316</v>
      </c>
      <c r="B502" s="259" t="s">
        <v>380</v>
      </c>
      <c r="C502" s="259" t="s">
        <v>236</v>
      </c>
      <c r="D502" s="259" t="s">
        <v>148</v>
      </c>
      <c r="E502" s="260" t="s">
        <v>152</v>
      </c>
      <c r="F502" s="258">
        <f>'Приложение 4'!E414</f>
        <v>541</v>
      </c>
      <c r="G502" s="258">
        <f>'Приложение 4'!F414</f>
        <v>622</v>
      </c>
    </row>
    <row r="503" spans="1:7" s="471" customFormat="1" ht="11.25">
      <c r="A503" s="440">
        <v>316</v>
      </c>
      <c r="B503" s="259" t="s">
        <v>380</v>
      </c>
      <c r="C503" s="259" t="s">
        <v>236</v>
      </c>
      <c r="D503" s="259" t="s">
        <v>382</v>
      </c>
      <c r="E503" s="433" t="s">
        <v>390</v>
      </c>
      <c r="F503" s="258">
        <f>'Приложение 4'!E415</f>
        <v>0</v>
      </c>
      <c r="G503" s="258">
        <f>'Приложение 4'!F415</f>
        <v>70</v>
      </c>
    </row>
    <row r="504" spans="1:7" s="471" customFormat="1" ht="22.5">
      <c r="A504" s="437">
        <v>316</v>
      </c>
      <c r="B504" s="429" t="s">
        <v>380</v>
      </c>
      <c r="C504" s="429" t="s">
        <v>373</v>
      </c>
      <c r="D504" s="429"/>
      <c r="E504" s="430" t="s">
        <v>374</v>
      </c>
      <c r="F504" s="431">
        <f aca="true" t="shared" si="33" ref="F504:G506">F505</f>
        <v>707</v>
      </c>
      <c r="G504" s="431">
        <f t="shared" si="33"/>
        <v>350</v>
      </c>
    </row>
    <row r="505" spans="1:7" s="471" customFormat="1" ht="11.25">
      <c r="A505" s="439">
        <v>316</v>
      </c>
      <c r="B505" s="432" t="s">
        <v>380</v>
      </c>
      <c r="C505" s="432" t="s">
        <v>375</v>
      </c>
      <c r="D505" s="432"/>
      <c r="E505" s="452" t="s">
        <v>376</v>
      </c>
      <c r="F505" s="263">
        <f t="shared" si="33"/>
        <v>707</v>
      </c>
      <c r="G505" s="263">
        <f t="shared" si="33"/>
        <v>350</v>
      </c>
    </row>
    <row r="506" spans="1:7" s="471" customFormat="1" ht="22.5">
      <c r="A506" s="440">
        <v>316</v>
      </c>
      <c r="B506" s="259" t="s">
        <v>380</v>
      </c>
      <c r="C506" s="259" t="s">
        <v>375</v>
      </c>
      <c r="D506" s="259" t="s">
        <v>146</v>
      </c>
      <c r="E506" s="260" t="s">
        <v>147</v>
      </c>
      <c r="F506" s="258">
        <f t="shared" si="33"/>
        <v>707</v>
      </c>
      <c r="G506" s="258">
        <f t="shared" si="33"/>
        <v>350</v>
      </c>
    </row>
    <row r="507" spans="1:7" s="471" customFormat="1" ht="11.25">
      <c r="A507" s="440">
        <v>316</v>
      </c>
      <c r="B507" s="259" t="s">
        <v>380</v>
      </c>
      <c r="C507" s="259" t="s">
        <v>375</v>
      </c>
      <c r="D507" s="259" t="s">
        <v>148</v>
      </c>
      <c r="E507" s="433" t="s">
        <v>149</v>
      </c>
      <c r="F507" s="258">
        <f>'Приложение 4'!E419</f>
        <v>707</v>
      </c>
      <c r="G507" s="258">
        <f>'Приложение 4'!F419</f>
        <v>350</v>
      </c>
    </row>
    <row r="508" spans="1:7" s="426" customFormat="1" ht="10.5">
      <c r="A508" s="427" t="s">
        <v>514</v>
      </c>
      <c r="B508" s="427" t="s">
        <v>391</v>
      </c>
      <c r="C508" s="427"/>
      <c r="D508" s="427"/>
      <c r="E508" s="428" t="s">
        <v>392</v>
      </c>
      <c r="F508" s="265">
        <f>F509+F518+F528</f>
        <v>21486.9</v>
      </c>
      <c r="G508" s="265">
        <f>G509+G518+G528</f>
        <v>21782.5</v>
      </c>
    </row>
    <row r="509" spans="1:7" s="426" customFormat="1" ht="22.5">
      <c r="A509" s="429" t="s">
        <v>514</v>
      </c>
      <c r="B509" s="429" t="s">
        <v>391</v>
      </c>
      <c r="C509" s="429" t="s">
        <v>365</v>
      </c>
      <c r="D509" s="429"/>
      <c r="E509" s="430" t="s">
        <v>366</v>
      </c>
      <c r="F509" s="431">
        <f>F510+F515</f>
        <v>13746.5</v>
      </c>
      <c r="G509" s="431">
        <f>G510+G515</f>
        <v>14042.1</v>
      </c>
    </row>
    <row r="510" spans="1:7" s="426" customFormat="1" ht="22.5">
      <c r="A510" s="432" t="s">
        <v>514</v>
      </c>
      <c r="B510" s="432" t="s">
        <v>391</v>
      </c>
      <c r="C510" s="432" t="s">
        <v>393</v>
      </c>
      <c r="D510" s="432"/>
      <c r="E510" s="452" t="s">
        <v>394</v>
      </c>
      <c r="F510" s="263">
        <f>F511+F513</f>
        <v>13246.5</v>
      </c>
      <c r="G510" s="263">
        <f>G511+G513</f>
        <v>13542.1</v>
      </c>
    </row>
    <row r="511" spans="1:7" s="426" customFormat="1" ht="11.25">
      <c r="A511" s="259" t="s">
        <v>514</v>
      </c>
      <c r="B511" s="259" t="s">
        <v>391</v>
      </c>
      <c r="C511" s="259" t="s">
        <v>393</v>
      </c>
      <c r="D511" s="259" t="s">
        <v>395</v>
      </c>
      <c r="E511" s="433" t="s">
        <v>396</v>
      </c>
      <c r="F511" s="258">
        <f>F512</f>
        <v>9297.5</v>
      </c>
      <c r="G511" s="258">
        <f>G512</f>
        <v>9593.1</v>
      </c>
    </row>
    <row r="512" spans="1:7" s="426" customFormat="1" ht="11.25">
      <c r="A512" s="259" t="s">
        <v>514</v>
      </c>
      <c r="B512" s="259" t="s">
        <v>391</v>
      </c>
      <c r="C512" s="259" t="s">
        <v>393</v>
      </c>
      <c r="D512" s="259" t="s">
        <v>397</v>
      </c>
      <c r="E512" s="433" t="s">
        <v>398</v>
      </c>
      <c r="F512" s="258">
        <f>'Приложение 4'!E424</f>
        <v>9297.5</v>
      </c>
      <c r="G512" s="258">
        <f>'Приложение 4'!F424</f>
        <v>9593.1</v>
      </c>
    </row>
    <row r="513" spans="1:7" s="426" customFormat="1" ht="22.5">
      <c r="A513" s="259" t="s">
        <v>514</v>
      </c>
      <c r="B513" s="259" t="s">
        <v>391</v>
      </c>
      <c r="C513" s="259" t="s">
        <v>393</v>
      </c>
      <c r="D513" s="259" t="s">
        <v>146</v>
      </c>
      <c r="E513" s="260" t="s">
        <v>147</v>
      </c>
      <c r="F513" s="258">
        <f>F514</f>
        <v>3949</v>
      </c>
      <c r="G513" s="258">
        <f>G514</f>
        <v>3949</v>
      </c>
    </row>
    <row r="514" spans="1:7" s="426" customFormat="1" ht="11.25">
      <c r="A514" s="259" t="s">
        <v>514</v>
      </c>
      <c r="B514" s="259" t="s">
        <v>391</v>
      </c>
      <c r="C514" s="259" t="s">
        <v>393</v>
      </c>
      <c r="D514" s="259" t="s">
        <v>148</v>
      </c>
      <c r="E514" s="433" t="s">
        <v>149</v>
      </c>
      <c r="F514" s="258">
        <f>'Приложение 4'!E426</f>
        <v>3949</v>
      </c>
      <c r="G514" s="258">
        <f>'Приложение 4'!F426</f>
        <v>3949</v>
      </c>
    </row>
    <row r="515" spans="1:7" s="426" customFormat="1" ht="11.25">
      <c r="A515" s="432" t="s">
        <v>514</v>
      </c>
      <c r="B515" s="432" t="s">
        <v>391</v>
      </c>
      <c r="C515" s="432" t="s">
        <v>371</v>
      </c>
      <c r="D515" s="432"/>
      <c r="E515" s="261" t="s">
        <v>372</v>
      </c>
      <c r="F515" s="263">
        <f>F516</f>
        <v>500</v>
      </c>
      <c r="G515" s="263">
        <f>G516</f>
        <v>500</v>
      </c>
    </row>
    <row r="516" spans="1:7" s="426" customFormat="1" ht="22.5">
      <c r="A516" s="259" t="s">
        <v>514</v>
      </c>
      <c r="B516" s="259" t="s">
        <v>391</v>
      </c>
      <c r="C516" s="259" t="s">
        <v>371</v>
      </c>
      <c r="D516" s="259" t="s">
        <v>146</v>
      </c>
      <c r="E516" s="260" t="s">
        <v>147</v>
      </c>
      <c r="F516" s="258">
        <f>F517</f>
        <v>500</v>
      </c>
      <c r="G516" s="258">
        <f>G517</f>
        <v>500</v>
      </c>
    </row>
    <row r="517" spans="1:7" s="426" customFormat="1" ht="11.25">
      <c r="A517" s="259" t="s">
        <v>514</v>
      </c>
      <c r="B517" s="259" t="s">
        <v>391</v>
      </c>
      <c r="C517" s="259" t="s">
        <v>371</v>
      </c>
      <c r="D517" s="259" t="s">
        <v>148</v>
      </c>
      <c r="E517" s="260" t="s">
        <v>149</v>
      </c>
      <c r="F517" s="258">
        <f>'Приложение 4'!E429</f>
        <v>500</v>
      </c>
      <c r="G517" s="258">
        <f>'Приложение 4'!F429</f>
        <v>500</v>
      </c>
    </row>
    <row r="518" spans="1:7" s="426" customFormat="1" ht="22.5">
      <c r="A518" s="429" t="s">
        <v>514</v>
      </c>
      <c r="B518" s="472" t="s">
        <v>391</v>
      </c>
      <c r="C518" s="472" t="s">
        <v>399</v>
      </c>
      <c r="D518" s="472"/>
      <c r="E518" s="473" t="s">
        <v>400</v>
      </c>
      <c r="F518" s="431">
        <f>F519+F522+F525</f>
        <v>7650.4</v>
      </c>
      <c r="G518" s="431">
        <f>G519+G522+G525</f>
        <v>7650.4</v>
      </c>
    </row>
    <row r="519" spans="1:7" s="426" customFormat="1" ht="11.25">
      <c r="A519" s="432" t="s">
        <v>514</v>
      </c>
      <c r="B519" s="474" t="s">
        <v>391</v>
      </c>
      <c r="C519" s="474" t="s">
        <v>401</v>
      </c>
      <c r="D519" s="474"/>
      <c r="E519" s="475" t="s">
        <v>145</v>
      </c>
      <c r="F519" s="263">
        <f>F520</f>
        <v>6662.2</v>
      </c>
      <c r="G519" s="263">
        <f>G520</f>
        <v>6662.2</v>
      </c>
    </row>
    <row r="520" spans="1:7" s="426" customFormat="1" ht="22.5">
      <c r="A520" s="259" t="s">
        <v>514</v>
      </c>
      <c r="B520" s="476" t="s">
        <v>391</v>
      </c>
      <c r="C520" s="476" t="s">
        <v>401</v>
      </c>
      <c r="D520" s="476" t="s">
        <v>146</v>
      </c>
      <c r="E520" s="477" t="s">
        <v>147</v>
      </c>
      <c r="F520" s="258">
        <f>F521</f>
        <v>6662.2</v>
      </c>
      <c r="G520" s="258">
        <f>G521</f>
        <v>6662.2</v>
      </c>
    </row>
    <row r="521" spans="1:7" s="426" customFormat="1" ht="11.25">
      <c r="A521" s="259" t="s">
        <v>514</v>
      </c>
      <c r="B521" s="476" t="s">
        <v>391</v>
      </c>
      <c r="C521" s="476" t="s">
        <v>401</v>
      </c>
      <c r="D521" s="476" t="s">
        <v>148</v>
      </c>
      <c r="E521" s="477" t="s">
        <v>152</v>
      </c>
      <c r="F521" s="258">
        <f>'Приложение 4'!E433</f>
        <v>6662.2</v>
      </c>
      <c r="G521" s="258">
        <f>'Приложение 4'!F433</f>
        <v>6662.2</v>
      </c>
    </row>
    <row r="522" spans="1:7" s="426" customFormat="1" ht="11.25">
      <c r="A522" s="432" t="s">
        <v>514</v>
      </c>
      <c r="B522" s="474" t="s">
        <v>391</v>
      </c>
      <c r="C522" s="474" t="s">
        <v>402</v>
      </c>
      <c r="D522" s="474"/>
      <c r="E522" s="475" t="s">
        <v>151</v>
      </c>
      <c r="F522" s="263">
        <f>F523</f>
        <v>198.2</v>
      </c>
      <c r="G522" s="263">
        <f>G523</f>
        <v>198.2</v>
      </c>
    </row>
    <row r="523" spans="1:7" s="426" customFormat="1" ht="22.5">
      <c r="A523" s="259" t="s">
        <v>514</v>
      </c>
      <c r="B523" s="476" t="s">
        <v>391</v>
      </c>
      <c r="C523" s="476" t="s">
        <v>402</v>
      </c>
      <c r="D523" s="476" t="s">
        <v>146</v>
      </c>
      <c r="E523" s="477" t="s">
        <v>147</v>
      </c>
      <c r="F523" s="258">
        <f>F524</f>
        <v>198.2</v>
      </c>
      <c r="G523" s="258">
        <f>G524</f>
        <v>198.2</v>
      </c>
    </row>
    <row r="524" spans="1:7" s="426" customFormat="1" ht="11.25">
      <c r="A524" s="259" t="s">
        <v>514</v>
      </c>
      <c r="B524" s="476" t="s">
        <v>391</v>
      </c>
      <c r="C524" s="476" t="s">
        <v>402</v>
      </c>
      <c r="D524" s="476" t="s">
        <v>148</v>
      </c>
      <c r="E524" s="477" t="s">
        <v>152</v>
      </c>
      <c r="F524" s="258">
        <f>'Приложение 4'!E436</f>
        <v>198.2</v>
      </c>
      <c r="G524" s="258">
        <f>'Приложение 4'!F436</f>
        <v>198.2</v>
      </c>
    </row>
    <row r="525" spans="1:7" s="426" customFormat="1" ht="11.25">
      <c r="A525" s="432" t="s">
        <v>514</v>
      </c>
      <c r="B525" s="474" t="s">
        <v>391</v>
      </c>
      <c r="C525" s="474" t="s">
        <v>403</v>
      </c>
      <c r="D525" s="474"/>
      <c r="E525" s="475" t="s">
        <v>404</v>
      </c>
      <c r="F525" s="263">
        <f>F526</f>
        <v>790</v>
      </c>
      <c r="G525" s="263">
        <f>G526</f>
        <v>790</v>
      </c>
    </row>
    <row r="526" spans="1:7" s="426" customFormat="1" ht="21" customHeight="1">
      <c r="A526" s="259" t="s">
        <v>514</v>
      </c>
      <c r="B526" s="476" t="s">
        <v>391</v>
      </c>
      <c r="C526" s="476" t="s">
        <v>403</v>
      </c>
      <c r="D526" s="476" t="s">
        <v>146</v>
      </c>
      <c r="E526" s="477" t="s">
        <v>147</v>
      </c>
      <c r="F526" s="258">
        <f>F527</f>
        <v>790</v>
      </c>
      <c r="G526" s="258">
        <f>G527</f>
        <v>790</v>
      </c>
    </row>
    <row r="527" spans="1:7" s="426" customFormat="1" ht="11.25">
      <c r="A527" s="259" t="s">
        <v>514</v>
      </c>
      <c r="B527" s="476" t="s">
        <v>391</v>
      </c>
      <c r="C527" s="476" t="s">
        <v>403</v>
      </c>
      <c r="D527" s="476" t="s">
        <v>148</v>
      </c>
      <c r="E527" s="477" t="s">
        <v>152</v>
      </c>
      <c r="F527" s="258">
        <f>'Приложение 4'!E439</f>
        <v>790</v>
      </c>
      <c r="G527" s="258">
        <f>'Приложение 4'!F439</f>
        <v>790</v>
      </c>
    </row>
    <row r="528" spans="1:7" s="426" customFormat="1" ht="22.5">
      <c r="A528" s="429" t="s">
        <v>514</v>
      </c>
      <c r="B528" s="472" t="s">
        <v>391</v>
      </c>
      <c r="C528" s="472" t="s">
        <v>405</v>
      </c>
      <c r="D528" s="472"/>
      <c r="E528" s="473" t="s">
        <v>406</v>
      </c>
      <c r="F528" s="431">
        <f aca="true" t="shared" si="34" ref="F528:G530">F529</f>
        <v>90</v>
      </c>
      <c r="G528" s="431">
        <f t="shared" si="34"/>
        <v>90</v>
      </c>
    </row>
    <row r="529" spans="1:7" s="426" customFormat="1" ht="11.25">
      <c r="A529" s="432" t="s">
        <v>514</v>
      </c>
      <c r="B529" s="474" t="s">
        <v>391</v>
      </c>
      <c r="C529" s="474" t="s">
        <v>375</v>
      </c>
      <c r="D529" s="474"/>
      <c r="E529" s="475" t="s">
        <v>376</v>
      </c>
      <c r="F529" s="263">
        <f t="shared" si="34"/>
        <v>90</v>
      </c>
      <c r="G529" s="263">
        <f t="shared" si="34"/>
        <v>90</v>
      </c>
    </row>
    <row r="530" spans="1:7" s="426" customFormat="1" ht="22.5">
      <c r="A530" s="259" t="s">
        <v>514</v>
      </c>
      <c r="B530" s="476" t="s">
        <v>391</v>
      </c>
      <c r="C530" s="476" t="s">
        <v>375</v>
      </c>
      <c r="D530" s="440">
        <v>600</v>
      </c>
      <c r="E530" s="477" t="s">
        <v>147</v>
      </c>
      <c r="F530" s="258">
        <f t="shared" si="34"/>
        <v>90</v>
      </c>
      <c r="G530" s="258">
        <f t="shared" si="34"/>
        <v>90</v>
      </c>
    </row>
    <row r="531" spans="1:7" s="426" customFormat="1" ht="11.25">
      <c r="A531" s="259" t="s">
        <v>514</v>
      </c>
      <c r="B531" s="476" t="s">
        <v>391</v>
      </c>
      <c r="C531" s="476" t="s">
        <v>375</v>
      </c>
      <c r="D531" s="440">
        <v>610</v>
      </c>
      <c r="E531" s="477" t="s">
        <v>152</v>
      </c>
      <c r="F531" s="258">
        <f>'Приложение 4'!E443</f>
        <v>90</v>
      </c>
      <c r="G531" s="258">
        <f>'Приложение 4'!F443</f>
        <v>90</v>
      </c>
    </row>
    <row r="532" spans="1:7" s="426" customFormat="1" ht="10.5">
      <c r="A532" s="454">
        <v>316</v>
      </c>
      <c r="B532" s="427" t="s">
        <v>407</v>
      </c>
      <c r="C532" s="454"/>
      <c r="D532" s="454"/>
      <c r="E532" s="478" t="s">
        <v>408</v>
      </c>
      <c r="F532" s="265">
        <f>F533</f>
        <v>23902.1</v>
      </c>
      <c r="G532" s="265">
        <f>G533</f>
        <v>22932.1</v>
      </c>
    </row>
    <row r="533" spans="1:7" s="426" customFormat="1" ht="22.5">
      <c r="A533" s="460">
        <v>316</v>
      </c>
      <c r="B533" s="429" t="s">
        <v>407</v>
      </c>
      <c r="C533" s="429" t="s">
        <v>365</v>
      </c>
      <c r="D533" s="429"/>
      <c r="E533" s="479" t="s">
        <v>366</v>
      </c>
      <c r="F533" s="431">
        <f>F534+F543+F548</f>
        <v>23902.1</v>
      </c>
      <c r="G533" s="431">
        <f>G534+G543+G548</f>
        <v>22932.1</v>
      </c>
    </row>
    <row r="534" spans="1:7" s="426" customFormat="1" ht="11.25">
      <c r="A534" s="461">
        <v>316</v>
      </c>
      <c r="B534" s="432" t="s">
        <v>407</v>
      </c>
      <c r="C534" s="432" t="s">
        <v>369</v>
      </c>
      <c r="D534" s="432"/>
      <c r="E534" s="480" t="s">
        <v>145</v>
      </c>
      <c r="F534" s="263">
        <f>F535+F537+F539+F541</f>
        <v>22113.1</v>
      </c>
      <c r="G534" s="263">
        <f>G535+G537+G539+G541</f>
        <v>22113.1</v>
      </c>
    </row>
    <row r="535" spans="1:7" s="426" customFormat="1" ht="33.75">
      <c r="A535" s="462">
        <v>316</v>
      </c>
      <c r="B535" s="259" t="s">
        <v>407</v>
      </c>
      <c r="C535" s="259" t="s">
        <v>369</v>
      </c>
      <c r="D535" s="259" t="s">
        <v>79</v>
      </c>
      <c r="E535" s="481" t="s">
        <v>409</v>
      </c>
      <c r="F535" s="258">
        <f>F536</f>
        <v>4098.2</v>
      </c>
      <c r="G535" s="258">
        <f>G536</f>
        <v>4098.2</v>
      </c>
    </row>
    <row r="536" spans="1:7" s="426" customFormat="1" ht="11.25">
      <c r="A536" s="462">
        <v>316</v>
      </c>
      <c r="B536" s="259" t="s">
        <v>407</v>
      </c>
      <c r="C536" s="259" t="s">
        <v>369</v>
      </c>
      <c r="D536" s="259" t="s">
        <v>232</v>
      </c>
      <c r="E536" s="481" t="s">
        <v>233</v>
      </c>
      <c r="F536" s="258">
        <f>'Приложение 4'!E448</f>
        <v>4098.2</v>
      </c>
      <c r="G536" s="258">
        <f>'Приложение 4'!F448</f>
        <v>4098.2</v>
      </c>
    </row>
    <row r="537" spans="1:7" s="426" customFormat="1" ht="11.25">
      <c r="A537" s="462">
        <v>316</v>
      </c>
      <c r="B537" s="259" t="s">
        <v>407</v>
      </c>
      <c r="C537" s="259" t="s">
        <v>369</v>
      </c>
      <c r="D537" s="259" t="s">
        <v>90</v>
      </c>
      <c r="E537" s="481" t="s">
        <v>91</v>
      </c>
      <c r="F537" s="258">
        <f>F538</f>
        <v>955.3</v>
      </c>
      <c r="G537" s="258">
        <f>G538</f>
        <v>955.3</v>
      </c>
    </row>
    <row r="538" spans="1:7" s="426" customFormat="1" ht="22.5">
      <c r="A538" s="462">
        <v>316</v>
      </c>
      <c r="B538" s="259" t="s">
        <v>407</v>
      </c>
      <c r="C538" s="259" t="s">
        <v>369</v>
      </c>
      <c r="D538" s="259" t="s">
        <v>92</v>
      </c>
      <c r="E538" s="481" t="s">
        <v>410</v>
      </c>
      <c r="F538" s="258">
        <f>'Приложение 4'!E450</f>
        <v>955.3</v>
      </c>
      <c r="G538" s="258">
        <f>'Приложение 4'!F450</f>
        <v>955.3</v>
      </c>
    </row>
    <row r="539" spans="1:7" s="426" customFormat="1" ht="22.5">
      <c r="A539" s="462">
        <v>316</v>
      </c>
      <c r="B539" s="259" t="s">
        <v>407</v>
      </c>
      <c r="C539" s="259" t="s">
        <v>369</v>
      </c>
      <c r="D539" s="259" t="s">
        <v>146</v>
      </c>
      <c r="E539" s="481" t="s">
        <v>147</v>
      </c>
      <c r="F539" s="258">
        <f>F540</f>
        <v>17055.3</v>
      </c>
      <c r="G539" s="258">
        <f>G540</f>
        <v>17055.3</v>
      </c>
    </row>
    <row r="540" spans="1:7" s="426" customFormat="1" ht="11.25">
      <c r="A540" s="462">
        <v>316</v>
      </c>
      <c r="B540" s="259" t="s">
        <v>407</v>
      </c>
      <c r="C540" s="259" t="s">
        <v>369</v>
      </c>
      <c r="D540" s="259" t="s">
        <v>148</v>
      </c>
      <c r="E540" s="481" t="s">
        <v>149</v>
      </c>
      <c r="F540" s="258">
        <f>'Приложение 4'!E452</f>
        <v>17055.3</v>
      </c>
      <c r="G540" s="258">
        <f>'Приложение 4'!F452</f>
        <v>17055.3</v>
      </c>
    </row>
    <row r="541" spans="1:7" s="426" customFormat="1" ht="11.25">
      <c r="A541" s="462">
        <v>316</v>
      </c>
      <c r="B541" s="259" t="s">
        <v>407</v>
      </c>
      <c r="C541" s="259" t="s">
        <v>369</v>
      </c>
      <c r="D541" s="259" t="s">
        <v>94</v>
      </c>
      <c r="E541" s="260" t="s">
        <v>95</v>
      </c>
      <c r="F541" s="258">
        <f>F542</f>
        <v>4.3</v>
      </c>
      <c r="G541" s="258">
        <f>G542</f>
        <v>4.3</v>
      </c>
    </row>
    <row r="542" spans="1:7" s="426" customFormat="1" ht="11.25">
      <c r="A542" s="462">
        <v>316</v>
      </c>
      <c r="B542" s="259" t="s">
        <v>407</v>
      </c>
      <c r="C542" s="259" t="s">
        <v>369</v>
      </c>
      <c r="D542" s="259" t="s">
        <v>96</v>
      </c>
      <c r="E542" s="260" t="s">
        <v>97</v>
      </c>
      <c r="F542" s="258">
        <f>'Приложение 4'!E454</f>
        <v>4.3</v>
      </c>
      <c r="G542" s="258">
        <f>'Приложение 4'!F454</f>
        <v>4.3</v>
      </c>
    </row>
    <row r="543" spans="1:7" s="426" customFormat="1" ht="11.25">
      <c r="A543" s="461">
        <v>316</v>
      </c>
      <c r="B543" s="432" t="s">
        <v>407</v>
      </c>
      <c r="C543" s="432" t="s">
        <v>370</v>
      </c>
      <c r="D543" s="432"/>
      <c r="E543" s="480" t="s">
        <v>151</v>
      </c>
      <c r="F543" s="263">
        <f>F544+F546</f>
        <v>1023</v>
      </c>
      <c r="G543" s="263">
        <f>G544+G546</f>
        <v>23</v>
      </c>
    </row>
    <row r="544" spans="1:7" s="426" customFormat="1" ht="22.5">
      <c r="A544" s="462">
        <v>316</v>
      </c>
      <c r="B544" s="259" t="s">
        <v>407</v>
      </c>
      <c r="C544" s="259" t="s">
        <v>370</v>
      </c>
      <c r="D544" s="259" t="s">
        <v>146</v>
      </c>
      <c r="E544" s="481" t="s">
        <v>147</v>
      </c>
      <c r="F544" s="258">
        <f>F545</f>
        <v>1006.5</v>
      </c>
      <c r="G544" s="258">
        <f>G545</f>
        <v>6.5</v>
      </c>
    </row>
    <row r="545" spans="1:7" s="426" customFormat="1" ht="11.25">
      <c r="A545" s="462">
        <v>316</v>
      </c>
      <c r="B545" s="259" t="s">
        <v>407</v>
      </c>
      <c r="C545" s="259" t="s">
        <v>370</v>
      </c>
      <c r="D545" s="259" t="s">
        <v>148</v>
      </c>
      <c r="E545" s="481" t="s">
        <v>149</v>
      </c>
      <c r="F545" s="258">
        <f>'Приложение 4'!E457</f>
        <v>1006.5</v>
      </c>
      <c r="G545" s="258">
        <f>'Приложение 4'!F457</f>
        <v>6.5</v>
      </c>
    </row>
    <row r="546" spans="1:7" s="426" customFormat="1" ht="11.25">
      <c r="A546" s="462">
        <v>316</v>
      </c>
      <c r="B546" s="259" t="s">
        <v>407</v>
      </c>
      <c r="C546" s="259" t="s">
        <v>370</v>
      </c>
      <c r="D546" s="259" t="s">
        <v>94</v>
      </c>
      <c r="E546" s="481" t="s">
        <v>95</v>
      </c>
      <c r="F546" s="258">
        <f>F547</f>
        <v>16.5</v>
      </c>
      <c r="G546" s="258">
        <f>G547</f>
        <v>16.5</v>
      </c>
    </row>
    <row r="547" spans="1:7" s="426" customFormat="1" ht="11.25">
      <c r="A547" s="462">
        <v>316</v>
      </c>
      <c r="B547" s="259" t="s">
        <v>407</v>
      </c>
      <c r="C547" s="259" t="s">
        <v>370</v>
      </c>
      <c r="D547" s="259" t="s">
        <v>98</v>
      </c>
      <c r="E547" s="481" t="s">
        <v>99</v>
      </c>
      <c r="F547" s="258">
        <f>'Приложение 4'!E459</f>
        <v>16.5</v>
      </c>
      <c r="G547" s="258">
        <f>'Приложение 4'!F459</f>
        <v>16.5</v>
      </c>
    </row>
    <row r="548" spans="1:7" s="426" customFormat="1" ht="11.25">
      <c r="A548" s="461">
        <v>316</v>
      </c>
      <c r="B548" s="432" t="s">
        <v>407</v>
      </c>
      <c r="C548" s="432" t="s">
        <v>371</v>
      </c>
      <c r="D548" s="432"/>
      <c r="E548" s="480" t="s">
        <v>372</v>
      </c>
      <c r="F548" s="263">
        <f>F549+F551</f>
        <v>766</v>
      </c>
      <c r="G548" s="263">
        <f>G549+G551</f>
        <v>796</v>
      </c>
    </row>
    <row r="549" spans="1:7" s="426" customFormat="1" ht="22.5">
      <c r="A549" s="462">
        <v>316</v>
      </c>
      <c r="B549" s="259" t="s">
        <v>407</v>
      </c>
      <c r="C549" s="259" t="s">
        <v>371</v>
      </c>
      <c r="D549" s="259" t="s">
        <v>146</v>
      </c>
      <c r="E549" s="481" t="s">
        <v>147</v>
      </c>
      <c r="F549" s="258">
        <f>F550</f>
        <v>27</v>
      </c>
      <c r="G549" s="258">
        <f>G550</f>
        <v>27</v>
      </c>
    </row>
    <row r="550" spans="1:7" s="426" customFormat="1" ht="11.25">
      <c r="A550" s="462">
        <v>316</v>
      </c>
      <c r="B550" s="259" t="s">
        <v>407</v>
      </c>
      <c r="C550" s="259" t="s">
        <v>371</v>
      </c>
      <c r="D550" s="259" t="s">
        <v>148</v>
      </c>
      <c r="E550" s="481" t="s">
        <v>149</v>
      </c>
      <c r="F550" s="258">
        <f>'Приложение 4'!E462</f>
        <v>27</v>
      </c>
      <c r="G550" s="258">
        <f>'Приложение 4'!F462</f>
        <v>27</v>
      </c>
    </row>
    <row r="551" spans="1:7" s="426" customFormat="1" ht="11.25">
      <c r="A551" s="462">
        <v>316</v>
      </c>
      <c r="B551" s="259" t="s">
        <v>407</v>
      </c>
      <c r="C551" s="259" t="s">
        <v>371</v>
      </c>
      <c r="D551" s="259" t="s">
        <v>94</v>
      </c>
      <c r="E551" s="481" t="s">
        <v>95</v>
      </c>
      <c r="F551" s="258">
        <f>F552</f>
        <v>739</v>
      </c>
      <c r="G551" s="258">
        <f>G552</f>
        <v>769</v>
      </c>
    </row>
    <row r="552" spans="1:7" s="426" customFormat="1" ht="11.25">
      <c r="A552" s="462">
        <v>316</v>
      </c>
      <c r="B552" s="259" t="s">
        <v>407</v>
      </c>
      <c r="C552" s="259" t="s">
        <v>371</v>
      </c>
      <c r="D552" s="259" t="s">
        <v>98</v>
      </c>
      <c r="E552" s="481" t="s">
        <v>99</v>
      </c>
      <c r="F552" s="258">
        <f>'Приложение 4'!E464</f>
        <v>739</v>
      </c>
      <c r="G552" s="258">
        <f>'Приложение 4'!F464</f>
        <v>769</v>
      </c>
    </row>
    <row r="553" spans="1:7" s="448" customFormat="1" ht="10.5">
      <c r="A553" s="453">
        <v>316</v>
      </c>
      <c r="B553" s="463" t="s">
        <v>411</v>
      </c>
      <c r="C553" s="463"/>
      <c r="D553" s="463"/>
      <c r="E553" s="482" t="s">
        <v>412</v>
      </c>
      <c r="F553" s="425">
        <f>F554</f>
        <v>122030.6</v>
      </c>
      <c r="G553" s="425">
        <f>G554</f>
        <v>147821.6</v>
      </c>
    </row>
    <row r="554" spans="1:7" s="448" customFormat="1" ht="10.5">
      <c r="A554" s="434">
        <v>316</v>
      </c>
      <c r="B554" s="464" t="s">
        <v>413</v>
      </c>
      <c r="C554" s="464"/>
      <c r="D554" s="464"/>
      <c r="E554" s="483" t="s">
        <v>414</v>
      </c>
      <c r="F554" s="265">
        <f>F555+F565+F569</f>
        <v>122030.6</v>
      </c>
      <c r="G554" s="265">
        <f>G555+G565+G569</f>
        <v>147821.6</v>
      </c>
    </row>
    <row r="555" spans="1:7" s="426" customFormat="1" ht="22.5">
      <c r="A555" s="437">
        <v>316</v>
      </c>
      <c r="B555" s="472" t="s">
        <v>413</v>
      </c>
      <c r="C555" s="472" t="s">
        <v>142</v>
      </c>
      <c r="D555" s="472"/>
      <c r="E555" s="473" t="s">
        <v>143</v>
      </c>
      <c r="F555" s="431">
        <f>F556+F559+F562</f>
        <v>121632.1</v>
      </c>
      <c r="G555" s="431">
        <f>G556+G559+G562</f>
        <v>147650.6</v>
      </c>
    </row>
    <row r="556" spans="1:7" s="426" customFormat="1" ht="11.25">
      <c r="A556" s="439">
        <v>316</v>
      </c>
      <c r="B556" s="474" t="s">
        <v>413</v>
      </c>
      <c r="C556" s="474" t="s">
        <v>144</v>
      </c>
      <c r="D556" s="474"/>
      <c r="E556" s="475" t="s">
        <v>145</v>
      </c>
      <c r="F556" s="263">
        <f>F557</f>
        <v>117115.1</v>
      </c>
      <c r="G556" s="263">
        <f>G557</f>
        <v>143133.6</v>
      </c>
    </row>
    <row r="557" spans="1:7" s="426" customFormat="1" ht="22.5">
      <c r="A557" s="440">
        <v>316</v>
      </c>
      <c r="B557" s="476" t="s">
        <v>413</v>
      </c>
      <c r="C557" s="476" t="s">
        <v>144</v>
      </c>
      <c r="D557" s="476" t="s">
        <v>146</v>
      </c>
      <c r="E557" s="477" t="s">
        <v>147</v>
      </c>
      <c r="F557" s="258">
        <f>F558</f>
        <v>117115.1</v>
      </c>
      <c r="G557" s="258">
        <f>G558</f>
        <v>143133.6</v>
      </c>
    </row>
    <row r="558" spans="1:7" s="426" customFormat="1" ht="11.25">
      <c r="A558" s="440">
        <v>316</v>
      </c>
      <c r="B558" s="476" t="s">
        <v>413</v>
      </c>
      <c r="C558" s="476" t="s">
        <v>144</v>
      </c>
      <c r="D558" s="476" t="s">
        <v>148</v>
      </c>
      <c r="E558" s="477" t="s">
        <v>152</v>
      </c>
      <c r="F558" s="258">
        <f>'Приложение 4'!E470</f>
        <v>117115.1</v>
      </c>
      <c r="G558" s="258">
        <f>'Приложение 4'!F470</f>
        <v>143133.6</v>
      </c>
    </row>
    <row r="559" spans="1:7" s="426" customFormat="1" ht="11.25">
      <c r="A559" s="439">
        <v>316</v>
      </c>
      <c r="B559" s="474" t="s">
        <v>413</v>
      </c>
      <c r="C559" s="474" t="s">
        <v>150</v>
      </c>
      <c r="D559" s="474"/>
      <c r="E559" s="475" t="s">
        <v>151</v>
      </c>
      <c r="F559" s="263">
        <f>F560</f>
        <v>3293.1</v>
      </c>
      <c r="G559" s="263">
        <f>G560</f>
        <v>3293.1</v>
      </c>
    </row>
    <row r="560" spans="1:7" s="426" customFormat="1" ht="22.5">
      <c r="A560" s="440">
        <v>316</v>
      </c>
      <c r="B560" s="476" t="s">
        <v>413</v>
      </c>
      <c r="C560" s="476" t="s">
        <v>150</v>
      </c>
      <c r="D560" s="476" t="s">
        <v>146</v>
      </c>
      <c r="E560" s="477" t="s">
        <v>147</v>
      </c>
      <c r="F560" s="258">
        <f>F561</f>
        <v>3293.1</v>
      </c>
      <c r="G560" s="258">
        <f>G561</f>
        <v>3293.1</v>
      </c>
    </row>
    <row r="561" spans="1:7" s="426" customFormat="1" ht="11.25">
      <c r="A561" s="440">
        <v>316</v>
      </c>
      <c r="B561" s="476" t="s">
        <v>415</v>
      </c>
      <c r="C561" s="476" t="s">
        <v>150</v>
      </c>
      <c r="D561" s="476" t="s">
        <v>148</v>
      </c>
      <c r="E561" s="477" t="s">
        <v>152</v>
      </c>
      <c r="F561" s="258">
        <f>'Приложение 4'!E473</f>
        <v>3293.1</v>
      </c>
      <c r="G561" s="258">
        <f>'Приложение 4'!F473</f>
        <v>3293.1</v>
      </c>
    </row>
    <row r="562" spans="1:7" s="426" customFormat="1" ht="11.25">
      <c r="A562" s="439">
        <v>316</v>
      </c>
      <c r="B562" s="474" t="s">
        <v>413</v>
      </c>
      <c r="C562" s="474" t="s">
        <v>416</v>
      </c>
      <c r="D562" s="474"/>
      <c r="E562" s="475" t="s">
        <v>417</v>
      </c>
      <c r="F562" s="263">
        <f>F563</f>
        <v>1223.9</v>
      </c>
      <c r="G562" s="263">
        <f>G563</f>
        <v>1223.9</v>
      </c>
    </row>
    <row r="563" spans="1:7" s="426" customFormat="1" ht="22.5">
      <c r="A563" s="440">
        <v>316</v>
      </c>
      <c r="B563" s="476" t="s">
        <v>413</v>
      </c>
      <c r="C563" s="476" t="s">
        <v>416</v>
      </c>
      <c r="D563" s="476" t="s">
        <v>146</v>
      </c>
      <c r="E563" s="477" t="s">
        <v>147</v>
      </c>
      <c r="F563" s="258">
        <f>F564</f>
        <v>1223.9</v>
      </c>
      <c r="G563" s="258">
        <f>G564</f>
        <v>1223.9</v>
      </c>
    </row>
    <row r="564" spans="1:7" s="426" customFormat="1" ht="11.25">
      <c r="A564" s="440">
        <v>316</v>
      </c>
      <c r="B564" s="476" t="s">
        <v>413</v>
      </c>
      <c r="C564" s="476" t="s">
        <v>418</v>
      </c>
      <c r="D564" s="476" t="s">
        <v>148</v>
      </c>
      <c r="E564" s="477" t="s">
        <v>152</v>
      </c>
      <c r="F564" s="258">
        <f>'Приложение 4'!E476</f>
        <v>1223.9</v>
      </c>
      <c r="G564" s="258">
        <f>'Приложение 4'!F476</f>
        <v>1223.9</v>
      </c>
    </row>
    <row r="565" spans="1:7" s="426" customFormat="1" ht="33.75">
      <c r="A565" s="437">
        <v>316</v>
      </c>
      <c r="B565" s="472" t="s">
        <v>413</v>
      </c>
      <c r="C565" s="472" t="s">
        <v>228</v>
      </c>
      <c r="D565" s="472"/>
      <c r="E565" s="473" t="s">
        <v>229</v>
      </c>
      <c r="F565" s="431">
        <f aca="true" t="shared" si="35" ref="F565:G567">F566</f>
        <v>227.5</v>
      </c>
      <c r="G565" s="431">
        <f t="shared" si="35"/>
        <v>0</v>
      </c>
    </row>
    <row r="566" spans="1:7" s="426" customFormat="1" ht="11.25">
      <c r="A566" s="439">
        <v>316</v>
      </c>
      <c r="B566" s="474" t="s">
        <v>413</v>
      </c>
      <c r="C566" s="474" t="s">
        <v>236</v>
      </c>
      <c r="D566" s="474"/>
      <c r="E566" s="475" t="s">
        <v>237</v>
      </c>
      <c r="F566" s="263">
        <f t="shared" si="35"/>
        <v>227.5</v>
      </c>
      <c r="G566" s="263">
        <f t="shared" si="35"/>
        <v>0</v>
      </c>
    </row>
    <row r="567" spans="1:7" s="426" customFormat="1" ht="22.5">
      <c r="A567" s="440">
        <v>316</v>
      </c>
      <c r="B567" s="476" t="s">
        <v>413</v>
      </c>
      <c r="C567" s="476" t="s">
        <v>236</v>
      </c>
      <c r="D567" s="476" t="s">
        <v>146</v>
      </c>
      <c r="E567" s="477" t="s">
        <v>147</v>
      </c>
      <c r="F567" s="258">
        <f t="shared" si="35"/>
        <v>227.5</v>
      </c>
      <c r="G567" s="258">
        <f t="shared" si="35"/>
        <v>0</v>
      </c>
    </row>
    <row r="568" spans="1:7" s="426" customFormat="1" ht="11.25">
      <c r="A568" s="440">
        <v>316</v>
      </c>
      <c r="B568" s="476" t="s">
        <v>413</v>
      </c>
      <c r="C568" s="476" t="s">
        <v>236</v>
      </c>
      <c r="D568" s="476" t="s">
        <v>148</v>
      </c>
      <c r="E568" s="477" t="s">
        <v>152</v>
      </c>
      <c r="F568" s="258">
        <f>'Приложение 4'!E480</f>
        <v>227.5</v>
      </c>
      <c r="G568" s="258">
        <f>'Приложение 4'!F480</f>
        <v>0</v>
      </c>
    </row>
    <row r="569" spans="1:7" s="426" customFormat="1" ht="22.5">
      <c r="A569" s="437">
        <v>316</v>
      </c>
      <c r="B569" s="472" t="s">
        <v>413</v>
      </c>
      <c r="C569" s="472" t="s">
        <v>373</v>
      </c>
      <c r="D569" s="472"/>
      <c r="E569" s="438" t="s">
        <v>374</v>
      </c>
      <c r="F569" s="431">
        <f aca="true" t="shared" si="36" ref="F569:G571">F570</f>
        <v>171</v>
      </c>
      <c r="G569" s="431">
        <f t="shared" si="36"/>
        <v>171</v>
      </c>
    </row>
    <row r="570" spans="1:7" s="426" customFormat="1" ht="11.25">
      <c r="A570" s="439">
        <v>316</v>
      </c>
      <c r="B570" s="474" t="s">
        <v>413</v>
      </c>
      <c r="C570" s="474" t="s">
        <v>375</v>
      </c>
      <c r="D570" s="474"/>
      <c r="E570" s="475" t="s">
        <v>376</v>
      </c>
      <c r="F570" s="263">
        <f t="shared" si="36"/>
        <v>171</v>
      </c>
      <c r="G570" s="263">
        <f t="shared" si="36"/>
        <v>171</v>
      </c>
    </row>
    <row r="571" spans="1:7" s="426" customFormat="1" ht="22.5">
      <c r="A571" s="440">
        <v>316</v>
      </c>
      <c r="B571" s="476" t="s">
        <v>413</v>
      </c>
      <c r="C571" s="476" t="s">
        <v>375</v>
      </c>
      <c r="D571" s="476" t="s">
        <v>146</v>
      </c>
      <c r="E571" s="477" t="s">
        <v>147</v>
      </c>
      <c r="F571" s="258">
        <f t="shared" si="36"/>
        <v>171</v>
      </c>
      <c r="G571" s="258">
        <f t="shared" si="36"/>
        <v>171</v>
      </c>
    </row>
    <row r="572" spans="1:7" s="426" customFormat="1" ht="11.25">
      <c r="A572" s="440">
        <v>316</v>
      </c>
      <c r="B572" s="476" t="s">
        <v>413</v>
      </c>
      <c r="C572" s="476" t="s">
        <v>375</v>
      </c>
      <c r="D572" s="476" t="s">
        <v>148</v>
      </c>
      <c r="E572" s="477" t="s">
        <v>152</v>
      </c>
      <c r="F572" s="258">
        <f>'Приложение 4'!E484</f>
        <v>171</v>
      </c>
      <c r="G572" s="258">
        <f>'Приложение 4'!F484</f>
        <v>171</v>
      </c>
    </row>
    <row r="573" spans="1:7" s="426" customFormat="1" ht="10.5">
      <c r="A573" s="423">
        <v>316</v>
      </c>
      <c r="B573" s="422" t="s">
        <v>419</v>
      </c>
      <c r="C573" s="423"/>
      <c r="D573" s="423"/>
      <c r="E573" s="424" t="s">
        <v>420</v>
      </c>
      <c r="F573" s="425">
        <f>F574+F596+F601</f>
        <v>38152.7</v>
      </c>
      <c r="G573" s="425">
        <f>G574+G596+G601</f>
        <v>40634.700000000004</v>
      </c>
    </row>
    <row r="574" spans="1:7" s="426" customFormat="1" ht="10.5">
      <c r="A574" s="434">
        <v>316</v>
      </c>
      <c r="B574" s="427" t="s">
        <v>428</v>
      </c>
      <c r="C574" s="434"/>
      <c r="D574" s="434"/>
      <c r="E574" s="428" t="s">
        <v>429</v>
      </c>
      <c r="F574" s="265">
        <f>F575+F581+F588+F592</f>
        <v>5400.8</v>
      </c>
      <c r="G574" s="265">
        <f>G575+G581+G588+G592</f>
        <v>5400.8</v>
      </c>
    </row>
    <row r="575" spans="1:7" s="426" customFormat="1" ht="22.5">
      <c r="A575" s="437">
        <v>316</v>
      </c>
      <c r="B575" s="429" t="s">
        <v>428</v>
      </c>
      <c r="C575" s="429" t="s">
        <v>365</v>
      </c>
      <c r="D575" s="429"/>
      <c r="E575" s="430" t="s">
        <v>366</v>
      </c>
      <c r="F575" s="431">
        <f>F576</f>
        <v>3540.6000000000004</v>
      </c>
      <c r="G575" s="431">
        <f>G576</f>
        <v>3540.6000000000004</v>
      </c>
    </row>
    <row r="576" spans="1:7" s="426" customFormat="1" ht="11.25">
      <c r="A576" s="439">
        <v>316</v>
      </c>
      <c r="B576" s="432" t="s">
        <v>428</v>
      </c>
      <c r="C576" s="432" t="s">
        <v>430</v>
      </c>
      <c r="D576" s="432"/>
      <c r="E576" s="261" t="s">
        <v>431</v>
      </c>
      <c r="F576" s="263">
        <f>F577+F579</f>
        <v>3540.6000000000004</v>
      </c>
      <c r="G576" s="263">
        <f>G577+G579</f>
        <v>3540.6000000000004</v>
      </c>
    </row>
    <row r="577" spans="1:7" s="426" customFormat="1" ht="11.25">
      <c r="A577" s="440">
        <v>316</v>
      </c>
      <c r="B577" s="259" t="s">
        <v>428</v>
      </c>
      <c r="C577" s="259" t="s">
        <v>430</v>
      </c>
      <c r="D577" s="259" t="s">
        <v>395</v>
      </c>
      <c r="E577" s="260" t="s">
        <v>432</v>
      </c>
      <c r="F577" s="258">
        <f>F578</f>
        <v>263.3</v>
      </c>
      <c r="G577" s="258">
        <f>G578</f>
        <v>263.3</v>
      </c>
    </row>
    <row r="578" spans="1:7" s="426" customFormat="1" ht="22.5">
      <c r="A578" s="440">
        <v>316</v>
      </c>
      <c r="B578" s="259" t="s">
        <v>428</v>
      </c>
      <c r="C578" s="259" t="s">
        <v>430</v>
      </c>
      <c r="D578" s="259" t="s">
        <v>426</v>
      </c>
      <c r="E578" s="260" t="s">
        <v>427</v>
      </c>
      <c r="F578" s="258">
        <f>'Приложение 4'!E495</f>
        <v>263.3</v>
      </c>
      <c r="G578" s="258">
        <f>'Приложение 4'!F495</f>
        <v>263.3</v>
      </c>
    </row>
    <row r="579" spans="1:7" s="426" customFormat="1" ht="22.5">
      <c r="A579" s="440">
        <v>316</v>
      </c>
      <c r="B579" s="259" t="s">
        <v>428</v>
      </c>
      <c r="C579" s="259" t="s">
        <v>430</v>
      </c>
      <c r="D579" s="259" t="s">
        <v>146</v>
      </c>
      <c r="E579" s="260" t="s">
        <v>147</v>
      </c>
      <c r="F579" s="258">
        <f>F580</f>
        <v>3277.3</v>
      </c>
      <c r="G579" s="258">
        <f>G580</f>
        <v>3277.3</v>
      </c>
    </row>
    <row r="580" spans="1:7" s="426" customFormat="1" ht="11.25">
      <c r="A580" s="440">
        <v>316</v>
      </c>
      <c r="B580" s="259" t="s">
        <v>428</v>
      </c>
      <c r="C580" s="259" t="s">
        <v>430</v>
      </c>
      <c r="D580" s="259" t="s">
        <v>148</v>
      </c>
      <c r="E580" s="260" t="s">
        <v>152</v>
      </c>
      <c r="F580" s="258">
        <f>'Приложение 4'!E497</f>
        <v>3277.3</v>
      </c>
      <c r="G580" s="258">
        <f>'Приложение 4'!F497</f>
        <v>3277.3</v>
      </c>
    </row>
    <row r="581" spans="1:7" s="426" customFormat="1" ht="22.5">
      <c r="A581" s="429">
        <v>316</v>
      </c>
      <c r="B581" s="429" t="s">
        <v>428</v>
      </c>
      <c r="C581" s="429" t="s">
        <v>142</v>
      </c>
      <c r="D581" s="429"/>
      <c r="E581" s="438" t="s">
        <v>143</v>
      </c>
      <c r="F581" s="431">
        <f>F582+F585</f>
        <v>242.7</v>
      </c>
      <c r="G581" s="431">
        <f>G582+G585</f>
        <v>242.7</v>
      </c>
    </row>
    <row r="582" spans="1:7" s="426" customFormat="1" ht="45">
      <c r="A582" s="432">
        <v>316</v>
      </c>
      <c r="B582" s="432" t="s">
        <v>428</v>
      </c>
      <c r="C582" s="432" t="s">
        <v>433</v>
      </c>
      <c r="D582" s="432"/>
      <c r="E582" s="442" t="s">
        <v>434</v>
      </c>
      <c r="F582" s="263">
        <f>F583</f>
        <v>13.2</v>
      </c>
      <c r="G582" s="263">
        <f>G583</f>
        <v>13.2</v>
      </c>
    </row>
    <row r="583" spans="1:7" s="426" customFormat="1" ht="22.5">
      <c r="A583" s="259">
        <v>316</v>
      </c>
      <c r="B583" s="259" t="s">
        <v>428</v>
      </c>
      <c r="C583" s="259" t="s">
        <v>433</v>
      </c>
      <c r="D583" s="259" t="s">
        <v>146</v>
      </c>
      <c r="E583" s="441" t="s">
        <v>147</v>
      </c>
      <c r="F583" s="258">
        <f>F584</f>
        <v>13.2</v>
      </c>
      <c r="G583" s="258">
        <f>G584</f>
        <v>13.2</v>
      </c>
    </row>
    <row r="584" spans="1:7" s="426" customFormat="1" ht="11.25">
      <c r="A584" s="259">
        <v>316</v>
      </c>
      <c r="B584" s="259" t="s">
        <v>428</v>
      </c>
      <c r="C584" s="259" t="s">
        <v>433</v>
      </c>
      <c r="D584" s="259" t="s">
        <v>148</v>
      </c>
      <c r="E584" s="441" t="s">
        <v>152</v>
      </c>
      <c r="F584" s="258">
        <f>'Приложение 4'!E501</f>
        <v>13.2</v>
      </c>
      <c r="G584" s="258">
        <f>'Приложение 4'!F501</f>
        <v>13.2</v>
      </c>
    </row>
    <row r="585" spans="1:7" s="426" customFormat="1" ht="11.25">
      <c r="A585" s="432">
        <v>316</v>
      </c>
      <c r="B585" s="432" t="s">
        <v>428</v>
      </c>
      <c r="C585" s="432" t="s">
        <v>435</v>
      </c>
      <c r="D585" s="432"/>
      <c r="E585" s="442" t="s">
        <v>431</v>
      </c>
      <c r="F585" s="263">
        <f>F586</f>
        <v>229.5</v>
      </c>
      <c r="G585" s="263">
        <f>G586</f>
        <v>229.5</v>
      </c>
    </row>
    <row r="586" spans="1:7" s="426" customFormat="1" ht="22.5">
      <c r="A586" s="259">
        <v>316</v>
      </c>
      <c r="B586" s="259" t="s">
        <v>428</v>
      </c>
      <c r="C586" s="259" t="s">
        <v>435</v>
      </c>
      <c r="D586" s="259" t="s">
        <v>146</v>
      </c>
      <c r="E586" s="441" t="s">
        <v>147</v>
      </c>
      <c r="F586" s="258">
        <f>F587</f>
        <v>229.5</v>
      </c>
      <c r="G586" s="258">
        <f>G587</f>
        <v>229.5</v>
      </c>
    </row>
    <row r="587" spans="1:7" s="426" customFormat="1" ht="11.25">
      <c r="A587" s="259">
        <v>316</v>
      </c>
      <c r="B587" s="259" t="s">
        <v>428</v>
      </c>
      <c r="C587" s="259" t="s">
        <v>435</v>
      </c>
      <c r="D587" s="259" t="s">
        <v>148</v>
      </c>
      <c r="E587" s="441" t="s">
        <v>152</v>
      </c>
      <c r="F587" s="258">
        <f>'Приложение 4'!E504</f>
        <v>229.5</v>
      </c>
      <c r="G587" s="258">
        <f>'Приложение 4'!F504</f>
        <v>229.5</v>
      </c>
    </row>
    <row r="588" spans="1:7" s="417" customFormat="1" ht="33.75">
      <c r="A588" s="429" t="s">
        <v>514</v>
      </c>
      <c r="B588" s="429" t="s">
        <v>428</v>
      </c>
      <c r="C588" s="429" t="s">
        <v>153</v>
      </c>
      <c r="D588" s="429"/>
      <c r="E588" s="438" t="s">
        <v>154</v>
      </c>
      <c r="F588" s="431">
        <f aca="true" t="shared" si="37" ref="F588:G590">F589</f>
        <v>717.5</v>
      </c>
      <c r="G588" s="431">
        <f t="shared" si="37"/>
        <v>717.5</v>
      </c>
    </row>
    <row r="589" spans="1:7" s="417" customFormat="1" ht="11.25">
      <c r="A589" s="432" t="s">
        <v>514</v>
      </c>
      <c r="B589" s="432" t="s">
        <v>428</v>
      </c>
      <c r="C589" s="432" t="s">
        <v>436</v>
      </c>
      <c r="D589" s="432"/>
      <c r="E589" s="442" t="s">
        <v>437</v>
      </c>
      <c r="F589" s="263">
        <f t="shared" si="37"/>
        <v>717.5</v>
      </c>
      <c r="G589" s="263">
        <f t="shared" si="37"/>
        <v>717.5</v>
      </c>
    </row>
    <row r="590" spans="1:7" s="417" customFormat="1" ht="11.25">
      <c r="A590" s="259" t="s">
        <v>514</v>
      </c>
      <c r="B590" s="259" t="s">
        <v>428</v>
      </c>
      <c r="C590" s="259" t="s">
        <v>436</v>
      </c>
      <c r="D590" s="259" t="s">
        <v>395</v>
      </c>
      <c r="E590" s="441" t="s">
        <v>396</v>
      </c>
      <c r="F590" s="258">
        <f t="shared" si="37"/>
        <v>717.5</v>
      </c>
      <c r="G590" s="258">
        <f t="shared" si="37"/>
        <v>717.5</v>
      </c>
    </row>
    <row r="591" spans="1:7" s="417" customFormat="1" ht="22.5">
      <c r="A591" s="259" t="s">
        <v>514</v>
      </c>
      <c r="B591" s="259" t="s">
        <v>428</v>
      </c>
      <c r="C591" s="259" t="s">
        <v>436</v>
      </c>
      <c r="D591" s="259" t="s">
        <v>426</v>
      </c>
      <c r="E591" s="441" t="s">
        <v>427</v>
      </c>
      <c r="F591" s="258">
        <f>'Приложение 4'!E508</f>
        <v>717.5</v>
      </c>
      <c r="G591" s="258">
        <f>'Приложение 4'!F508</f>
        <v>717.5</v>
      </c>
    </row>
    <row r="592" spans="1:7" s="417" customFormat="1" ht="22.5">
      <c r="A592" s="429" t="s">
        <v>514</v>
      </c>
      <c r="B592" s="429" t="s">
        <v>428</v>
      </c>
      <c r="C592" s="429" t="s">
        <v>440</v>
      </c>
      <c r="D592" s="429"/>
      <c r="E592" s="484" t="s">
        <v>441</v>
      </c>
      <c r="F592" s="431">
        <f aca="true" t="shared" si="38" ref="F592:G594">F593</f>
        <v>900</v>
      </c>
      <c r="G592" s="431">
        <f t="shared" si="38"/>
        <v>900</v>
      </c>
    </row>
    <row r="593" spans="1:7" s="417" customFormat="1" ht="11.25">
      <c r="A593" s="432" t="s">
        <v>514</v>
      </c>
      <c r="B593" s="432" t="s">
        <v>428</v>
      </c>
      <c r="C593" s="432" t="s">
        <v>442</v>
      </c>
      <c r="D593" s="432"/>
      <c r="E593" s="452" t="s">
        <v>443</v>
      </c>
      <c r="F593" s="263">
        <f t="shared" si="38"/>
        <v>900</v>
      </c>
      <c r="G593" s="263">
        <f t="shared" si="38"/>
        <v>900</v>
      </c>
    </row>
    <row r="594" spans="1:7" s="417" customFormat="1" ht="11.25">
      <c r="A594" s="259" t="s">
        <v>514</v>
      </c>
      <c r="B594" s="259" t="s">
        <v>428</v>
      </c>
      <c r="C594" s="259" t="s">
        <v>442</v>
      </c>
      <c r="D594" s="259" t="s">
        <v>395</v>
      </c>
      <c r="E594" s="433" t="s">
        <v>396</v>
      </c>
      <c r="F594" s="258">
        <f t="shared" si="38"/>
        <v>900</v>
      </c>
      <c r="G594" s="258">
        <f t="shared" si="38"/>
        <v>900</v>
      </c>
    </row>
    <row r="595" spans="1:7" s="417" customFormat="1" ht="22.5">
      <c r="A595" s="259" t="s">
        <v>514</v>
      </c>
      <c r="B595" s="259" t="s">
        <v>428</v>
      </c>
      <c r="C595" s="259" t="s">
        <v>442</v>
      </c>
      <c r="D595" s="259" t="s">
        <v>426</v>
      </c>
      <c r="E595" s="433" t="s">
        <v>444</v>
      </c>
      <c r="F595" s="258">
        <f>'Приложение 4'!E516</f>
        <v>900</v>
      </c>
      <c r="G595" s="258">
        <f>'Приложение 4'!F516</f>
        <v>900</v>
      </c>
    </row>
    <row r="596" spans="1:7" s="417" customFormat="1" ht="10.5">
      <c r="A596" s="427" t="s">
        <v>514</v>
      </c>
      <c r="B596" s="427" t="s">
        <v>447</v>
      </c>
      <c r="C596" s="427"/>
      <c r="D596" s="427"/>
      <c r="E596" s="485" t="s">
        <v>448</v>
      </c>
      <c r="F596" s="265">
        <f aca="true" t="shared" si="39" ref="F596:G599">F597</f>
        <v>32523.7</v>
      </c>
      <c r="G596" s="265">
        <f t="shared" si="39"/>
        <v>34823.1</v>
      </c>
    </row>
    <row r="597" spans="1:7" s="417" customFormat="1" ht="22.5">
      <c r="A597" s="429" t="s">
        <v>514</v>
      </c>
      <c r="B597" s="429" t="s">
        <v>447</v>
      </c>
      <c r="C597" s="429" t="s">
        <v>365</v>
      </c>
      <c r="D597" s="429"/>
      <c r="E597" s="484" t="s">
        <v>366</v>
      </c>
      <c r="F597" s="431">
        <f t="shared" si="39"/>
        <v>32523.7</v>
      </c>
      <c r="G597" s="431">
        <f t="shared" si="39"/>
        <v>34823.1</v>
      </c>
    </row>
    <row r="598" spans="1:7" s="417" customFormat="1" ht="33.75">
      <c r="A598" s="432" t="s">
        <v>514</v>
      </c>
      <c r="B598" s="432" t="s">
        <v>447</v>
      </c>
      <c r="C598" s="432" t="s">
        <v>449</v>
      </c>
      <c r="D598" s="432"/>
      <c r="E598" s="261" t="s">
        <v>450</v>
      </c>
      <c r="F598" s="263">
        <f t="shared" si="39"/>
        <v>32523.7</v>
      </c>
      <c r="G598" s="263">
        <f t="shared" si="39"/>
        <v>34823.1</v>
      </c>
    </row>
    <row r="599" spans="1:7" s="417" customFormat="1" ht="11.25">
      <c r="A599" s="259" t="s">
        <v>514</v>
      </c>
      <c r="B599" s="259" t="s">
        <v>447</v>
      </c>
      <c r="C599" s="259" t="s">
        <v>449</v>
      </c>
      <c r="D599" s="259" t="s">
        <v>395</v>
      </c>
      <c r="E599" s="433" t="s">
        <v>432</v>
      </c>
      <c r="F599" s="258">
        <f t="shared" si="39"/>
        <v>32523.7</v>
      </c>
      <c r="G599" s="258">
        <f t="shared" si="39"/>
        <v>34823.1</v>
      </c>
    </row>
    <row r="600" spans="1:7" s="417" customFormat="1" ht="26.25" customHeight="1">
      <c r="A600" s="259" t="s">
        <v>514</v>
      </c>
      <c r="B600" s="259" t="s">
        <v>447</v>
      </c>
      <c r="C600" s="259" t="s">
        <v>449</v>
      </c>
      <c r="D600" s="259" t="s">
        <v>426</v>
      </c>
      <c r="E600" s="433" t="s">
        <v>427</v>
      </c>
      <c r="F600" s="258">
        <f>'Приложение 4'!E525</f>
        <v>32523.7</v>
      </c>
      <c r="G600" s="258">
        <f>'Приложение 4'!F525</f>
        <v>34823.1</v>
      </c>
    </row>
    <row r="601" spans="1:7" s="446" customFormat="1" ht="10.5">
      <c r="A601" s="427" t="s">
        <v>514</v>
      </c>
      <c r="B601" s="427" t="s">
        <v>454</v>
      </c>
      <c r="C601" s="427"/>
      <c r="D601" s="427"/>
      <c r="E601" s="428" t="s">
        <v>455</v>
      </c>
      <c r="F601" s="265">
        <f aca="true" t="shared" si="40" ref="F601:G604">F602</f>
        <v>228.2</v>
      </c>
      <c r="G601" s="265">
        <f t="shared" si="40"/>
        <v>410.8</v>
      </c>
    </row>
    <row r="602" spans="1:7" s="446" customFormat="1" ht="33.75">
      <c r="A602" s="429" t="s">
        <v>514</v>
      </c>
      <c r="B602" s="429" t="s">
        <v>454</v>
      </c>
      <c r="C602" s="429" t="s">
        <v>153</v>
      </c>
      <c r="D602" s="429"/>
      <c r="E602" s="430" t="s">
        <v>154</v>
      </c>
      <c r="F602" s="431">
        <f t="shared" si="40"/>
        <v>228.2</v>
      </c>
      <c r="G602" s="431">
        <f t="shared" si="40"/>
        <v>410.8</v>
      </c>
    </row>
    <row r="603" spans="1:7" s="446" customFormat="1" ht="22.5">
      <c r="A603" s="432" t="s">
        <v>514</v>
      </c>
      <c r="B603" s="432" t="s">
        <v>454</v>
      </c>
      <c r="C603" s="432" t="s">
        <v>153</v>
      </c>
      <c r="D603" s="432"/>
      <c r="E603" s="452" t="s">
        <v>456</v>
      </c>
      <c r="F603" s="263">
        <f t="shared" si="40"/>
        <v>228.2</v>
      </c>
      <c r="G603" s="263">
        <f t="shared" si="40"/>
        <v>410.8</v>
      </c>
    </row>
    <row r="604" spans="1:7" s="446" customFormat="1" ht="11.25">
      <c r="A604" s="259" t="s">
        <v>514</v>
      </c>
      <c r="B604" s="259" t="s">
        <v>454</v>
      </c>
      <c r="C604" s="259" t="s">
        <v>457</v>
      </c>
      <c r="D604" s="259" t="s">
        <v>395</v>
      </c>
      <c r="E604" s="433" t="s">
        <v>432</v>
      </c>
      <c r="F604" s="258">
        <f t="shared" si="40"/>
        <v>228.2</v>
      </c>
      <c r="G604" s="258">
        <f t="shared" si="40"/>
        <v>410.8</v>
      </c>
    </row>
    <row r="605" spans="1:7" s="446" customFormat="1" ht="11.25">
      <c r="A605" s="259" t="s">
        <v>514</v>
      </c>
      <c r="B605" s="259" t="s">
        <v>454</v>
      </c>
      <c r="C605" s="259" t="s">
        <v>457</v>
      </c>
      <c r="D605" s="259" t="s">
        <v>397</v>
      </c>
      <c r="E605" s="433" t="s">
        <v>398</v>
      </c>
      <c r="F605" s="258">
        <f>'Приложение 4'!E537</f>
        <v>228.2</v>
      </c>
      <c r="G605" s="258">
        <f>'Приложение 4'!F537</f>
        <v>410.8</v>
      </c>
    </row>
    <row r="606" spans="1:7" s="283" customFormat="1" ht="10.5">
      <c r="A606" s="423">
        <v>316</v>
      </c>
      <c r="B606" s="423" t="s">
        <v>464</v>
      </c>
      <c r="C606" s="423"/>
      <c r="D606" s="423"/>
      <c r="E606" s="424" t="s">
        <v>465</v>
      </c>
      <c r="F606" s="425">
        <f>F607</f>
        <v>12116.9</v>
      </c>
      <c r="G606" s="425">
        <f>G607</f>
        <v>12555.699999999999</v>
      </c>
    </row>
    <row r="607" spans="1:7" s="486" customFormat="1" ht="10.5">
      <c r="A607" s="434">
        <v>316</v>
      </c>
      <c r="B607" s="427" t="s">
        <v>466</v>
      </c>
      <c r="C607" s="427"/>
      <c r="D607" s="427"/>
      <c r="E607" s="428" t="s">
        <v>467</v>
      </c>
      <c r="F607" s="265">
        <f>F608+F618</f>
        <v>12116.9</v>
      </c>
      <c r="G607" s="265">
        <f>G608+G618</f>
        <v>12555.699999999999</v>
      </c>
    </row>
    <row r="608" spans="1:7" s="487" customFormat="1" ht="22.5">
      <c r="A608" s="437">
        <v>316</v>
      </c>
      <c r="B608" s="429" t="s">
        <v>466</v>
      </c>
      <c r="C608" s="429" t="s">
        <v>384</v>
      </c>
      <c r="D608" s="429"/>
      <c r="E608" s="430" t="s">
        <v>385</v>
      </c>
      <c r="F608" s="431">
        <f>F609+F612+F615</f>
        <v>12052.9</v>
      </c>
      <c r="G608" s="431">
        <f>G609+G612+G615</f>
        <v>12491.699999999999</v>
      </c>
    </row>
    <row r="609" spans="1:7" s="487" customFormat="1" ht="11.25">
      <c r="A609" s="439">
        <v>316</v>
      </c>
      <c r="B609" s="432" t="s">
        <v>466</v>
      </c>
      <c r="C609" s="432" t="s">
        <v>386</v>
      </c>
      <c r="D609" s="432"/>
      <c r="E609" s="261" t="s">
        <v>145</v>
      </c>
      <c r="F609" s="263">
        <f>F610</f>
        <v>9060.6</v>
      </c>
      <c r="G609" s="263">
        <f>G610</f>
        <v>9499.4</v>
      </c>
    </row>
    <row r="610" spans="1:7" s="487" customFormat="1" ht="22.5">
      <c r="A610" s="440">
        <v>316</v>
      </c>
      <c r="B610" s="488" t="s">
        <v>466</v>
      </c>
      <c r="C610" s="488" t="s">
        <v>386</v>
      </c>
      <c r="D610" s="488" t="s">
        <v>146</v>
      </c>
      <c r="E610" s="489" t="s">
        <v>147</v>
      </c>
      <c r="F610" s="258">
        <f>F611</f>
        <v>9060.6</v>
      </c>
      <c r="G610" s="258">
        <f>G611</f>
        <v>9499.4</v>
      </c>
    </row>
    <row r="611" spans="1:7" s="487" customFormat="1" ht="11.25">
      <c r="A611" s="440">
        <v>316</v>
      </c>
      <c r="B611" s="488" t="s">
        <v>466</v>
      </c>
      <c r="C611" s="488" t="s">
        <v>386</v>
      </c>
      <c r="D611" s="488" t="s">
        <v>148</v>
      </c>
      <c r="E611" s="489" t="s">
        <v>152</v>
      </c>
      <c r="F611" s="258">
        <f>'Приложение 4'!E556</f>
        <v>9060.6</v>
      </c>
      <c r="G611" s="258">
        <f>'Приложение 4'!F556</f>
        <v>9499.4</v>
      </c>
    </row>
    <row r="612" spans="1:7" s="487" customFormat="1" ht="11.25">
      <c r="A612" s="439">
        <v>316</v>
      </c>
      <c r="B612" s="432" t="s">
        <v>466</v>
      </c>
      <c r="C612" s="432" t="s">
        <v>387</v>
      </c>
      <c r="D612" s="432"/>
      <c r="E612" s="261" t="s">
        <v>151</v>
      </c>
      <c r="F612" s="263">
        <f>F613</f>
        <v>1662.3</v>
      </c>
      <c r="G612" s="263">
        <f>G613</f>
        <v>1662.3</v>
      </c>
    </row>
    <row r="613" spans="1:7" s="487" customFormat="1" ht="22.5">
      <c r="A613" s="447">
        <v>316</v>
      </c>
      <c r="B613" s="488" t="s">
        <v>466</v>
      </c>
      <c r="C613" s="488" t="s">
        <v>387</v>
      </c>
      <c r="D613" s="488" t="s">
        <v>146</v>
      </c>
      <c r="E613" s="489" t="s">
        <v>147</v>
      </c>
      <c r="F613" s="258">
        <f>F614</f>
        <v>1662.3</v>
      </c>
      <c r="G613" s="258">
        <f>G614</f>
        <v>1662.3</v>
      </c>
    </row>
    <row r="614" spans="1:7" s="487" customFormat="1" ht="11.25">
      <c r="A614" s="447">
        <v>316</v>
      </c>
      <c r="B614" s="488" t="s">
        <v>466</v>
      </c>
      <c r="C614" s="488" t="s">
        <v>387</v>
      </c>
      <c r="D614" s="488" t="s">
        <v>148</v>
      </c>
      <c r="E614" s="489" t="s">
        <v>152</v>
      </c>
      <c r="F614" s="258">
        <f>'Приложение 4'!E559</f>
        <v>1662.3</v>
      </c>
      <c r="G614" s="258">
        <f>'Приложение 4'!F559</f>
        <v>1662.3</v>
      </c>
    </row>
    <row r="615" spans="1:7" s="487" customFormat="1" ht="11.25">
      <c r="A615" s="439">
        <v>316</v>
      </c>
      <c r="B615" s="432" t="s">
        <v>466</v>
      </c>
      <c r="C615" s="432" t="s">
        <v>388</v>
      </c>
      <c r="D615" s="432"/>
      <c r="E615" s="261" t="s">
        <v>389</v>
      </c>
      <c r="F615" s="263">
        <f>F616</f>
        <v>1330</v>
      </c>
      <c r="G615" s="263">
        <f>G616</f>
        <v>1330</v>
      </c>
    </row>
    <row r="616" spans="1:7" s="487" customFormat="1" ht="22.5">
      <c r="A616" s="447">
        <v>316</v>
      </c>
      <c r="B616" s="488" t="s">
        <v>466</v>
      </c>
      <c r="C616" s="488" t="s">
        <v>388</v>
      </c>
      <c r="D616" s="488" t="s">
        <v>146</v>
      </c>
      <c r="E616" s="489" t="s">
        <v>147</v>
      </c>
      <c r="F616" s="258">
        <f>F617</f>
        <v>1330</v>
      </c>
      <c r="G616" s="258">
        <f>G617</f>
        <v>1330</v>
      </c>
    </row>
    <row r="617" spans="1:7" s="487" customFormat="1" ht="11.25">
      <c r="A617" s="447">
        <v>316</v>
      </c>
      <c r="B617" s="488" t="s">
        <v>466</v>
      </c>
      <c r="C617" s="488" t="s">
        <v>388</v>
      </c>
      <c r="D617" s="488" t="s">
        <v>148</v>
      </c>
      <c r="E617" s="489" t="s">
        <v>152</v>
      </c>
      <c r="F617" s="258">
        <f>'Приложение 4'!E562</f>
        <v>1330</v>
      </c>
      <c r="G617" s="258">
        <f>'Приложение 4'!F562</f>
        <v>1330</v>
      </c>
    </row>
    <row r="618" spans="1:7" s="487" customFormat="1" ht="22.5">
      <c r="A618" s="437">
        <v>316</v>
      </c>
      <c r="B618" s="429" t="s">
        <v>466</v>
      </c>
      <c r="C618" s="429" t="s">
        <v>373</v>
      </c>
      <c r="D618" s="429"/>
      <c r="E618" s="430" t="s">
        <v>374</v>
      </c>
      <c r="F618" s="431">
        <f aca="true" t="shared" si="41" ref="F618:G620">F619</f>
        <v>64</v>
      </c>
      <c r="G618" s="431">
        <f t="shared" si="41"/>
        <v>64</v>
      </c>
    </row>
    <row r="619" spans="1:7" s="487" customFormat="1" ht="11.25">
      <c r="A619" s="439">
        <v>316</v>
      </c>
      <c r="B619" s="432" t="s">
        <v>466</v>
      </c>
      <c r="C619" s="432" t="s">
        <v>375</v>
      </c>
      <c r="D619" s="432"/>
      <c r="E619" s="261" t="s">
        <v>376</v>
      </c>
      <c r="F619" s="263">
        <f t="shared" si="41"/>
        <v>64</v>
      </c>
      <c r="G619" s="263">
        <f t="shared" si="41"/>
        <v>64</v>
      </c>
    </row>
    <row r="620" spans="1:7" s="487" customFormat="1" ht="22.5">
      <c r="A620" s="447">
        <v>316</v>
      </c>
      <c r="B620" s="488" t="s">
        <v>466</v>
      </c>
      <c r="C620" s="488" t="s">
        <v>375</v>
      </c>
      <c r="D620" s="488" t="s">
        <v>146</v>
      </c>
      <c r="E620" s="489" t="s">
        <v>147</v>
      </c>
      <c r="F620" s="258">
        <f t="shared" si="41"/>
        <v>64</v>
      </c>
      <c r="G620" s="258">
        <f t="shared" si="41"/>
        <v>64</v>
      </c>
    </row>
    <row r="621" spans="1:7" s="487" customFormat="1" ht="11.25">
      <c r="A621" s="447">
        <v>316</v>
      </c>
      <c r="B621" s="488" t="s">
        <v>466</v>
      </c>
      <c r="C621" s="488" t="s">
        <v>375</v>
      </c>
      <c r="D621" s="488" t="s">
        <v>148</v>
      </c>
      <c r="E621" s="489" t="s">
        <v>152</v>
      </c>
      <c r="F621" s="258">
        <f>'Приложение 4'!E566</f>
        <v>64</v>
      </c>
      <c r="G621" s="258">
        <f>'Приложение 4'!F566</f>
        <v>64</v>
      </c>
    </row>
    <row r="622" spans="1:7" s="486" customFormat="1" ht="12.75" customHeight="1">
      <c r="A622" s="458" t="s">
        <v>496</v>
      </c>
      <c r="B622" s="458"/>
      <c r="C622" s="458"/>
      <c r="D622" s="458"/>
      <c r="E622" s="458"/>
      <c r="F622" s="444">
        <f>'Приложение 4'!E579</f>
        <v>21798.7</v>
      </c>
      <c r="G622" s="444">
        <f>'Приложение 4'!F579</f>
        <v>46291</v>
      </c>
    </row>
    <row r="623" spans="1:7" ht="18" customHeight="1">
      <c r="A623" s="490" t="s">
        <v>483</v>
      </c>
      <c r="B623" s="490"/>
      <c r="C623" s="490"/>
      <c r="D623" s="490"/>
      <c r="E623" s="490"/>
      <c r="F623" s="491">
        <f>F14+F68+F102+F197+F297+F337+F404+F622</f>
        <v>1715283.2</v>
      </c>
      <c r="G623" s="491">
        <f>G14+G68+G102+G197+G297+G337+G404+G622</f>
        <v>1866624.1</v>
      </c>
    </row>
    <row r="624" spans="1:6" ht="11.25">
      <c r="A624" s="248"/>
      <c r="B624" s="248"/>
      <c r="C624" s="248"/>
      <c r="D624" s="248"/>
      <c r="E624" s="248"/>
      <c r="F624" s="248"/>
    </row>
    <row r="625" s="492" customFormat="1" ht="11.25"/>
    <row r="626" s="492" customFormat="1" ht="11.25"/>
    <row r="627" s="492" customFormat="1" ht="11.25"/>
    <row r="628" s="283" customFormat="1" ht="10.5"/>
    <row r="629" spans="2:6" ht="11.25">
      <c r="B629" s="493"/>
      <c r="C629" s="493"/>
      <c r="D629" s="493"/>
      <c r="E629" s="494"/>
      <c r="F629" s="495"/>
    </row>
    <row r="630" spans="2:7" ht="11.25">
      <c r="B630" s="493"/>
      <c r="C630" s="493"/>
      <c r="D630" s="493"/>
      <c r="E630" s="248"/>
      <c r="F630" s="248"/>
      <c r="G630" s="496"/>
    </row>
    <row r="631" spans="2:6" ht="11.25">
      <c r="B631" s="493"/>
      <c r="C631" s="493"/>
      <c r="D631" s="493"/>
      <c r="E631" s="248"/>
      <c r="F631" s="248"/>
    </row>
    <row r="632" spans="2:6" ht="11.25">
      <c r="B632" s="493"/>
      <c r="C632" s="493"/>
      <c r="D632" s="493"/>
      <c r="E632" s="248"/>
      <c r="F632" s="248"/>
    </row>
    <row r="633" spans="2:6" ht="11.25">
      <c r="B633" s="493"/>
      <c r="C633" s="493"/>
      <c r="D633" s="493"/>
      <c r="E633" s="248"/>
      <c r="F633" s="248"/>
    </row>
    <row r="634" spans="2:6" ht="11.25">
      <c r="B634" s="493"/>
      <c r="C634" s="493"/>
      <c r="D634" s="493"/>
      <c r="E634" s="248"/>
      <c r="F634" s="248"/>
    </row>
    <row r="635" spans="2:6" ht="11.25">
      <c r="B635" s="493"/>
      <c r="C635" s="493"/>
      <c r="D635" s="493"/>
      <c r="E635" s="248"/>
      <c r="F635" s="248"/>
    </row>
    <row r="636" spans="2:6" ht="11.25">
      <c r="B636" s="493"/>
      <c r="C636" s="493"/>
      <c r="D636" s="493"/>
      <c r="E636" s="248"/>
      <c r="F636" s="248"/>
    </row>
    <row r="637" spans="2:6" ht="11.25">
      <c r="B637" s="493"/>
      <c r="C637" s="493"/>
      <c r="D637" s="493"/>
      <c r="E637" s="248"/>
      <c r="F637" s="248"/>
    </row>
    <row r="638" spans="2:6" ht="11.25">
      <c r="B638" s="493"/>
      <c r="C638" s="493"/>
      <c r="D638" s="493"/>
      <c r="E638" s="248"/>
      <c r="F638" s="248"/>
    </row>
    <row r="639" spans="2:6" ht="11.25">
      <c r="B639" s="493"/>
      <c r="C639" s="493"/>
      <c r="D639" s="493"/>
      <c r="E639" s="248"/>
      <c r="F639" s="248"/>
    </row>
    <row r="640" spans="2:6" ht="11.25">
      <c r="B640" s="493"/>
      <c r="C640" s="493"/>
      <c r="D640" s="493"/>
      <c r="E640" s="248"/>
      <c r="F640" s="248"/>
    </row>
    <row r="641" spans="2:6" ht="11.25">
      <c r="B641" s="493"/>
      <c r="C641" s="493"/>
      <c r="D641" s="493"/>
      <c r="E641" s="248"/>
      <c r="F641" s="248"/>
    </row>
    <row r="642" spans="2:6" ht="11.25">
      <c r="B642" s="493"/>
      <c r="C642" s="493"/>
      <c r="D642" s="493"/>
      <c r="E642" s="248"/>
      <c r="F642" s="248"/>
    </row>
    <row r="643" spans="2:6" ht="11.25">
      <c r="B643" s="493"/>
      <c r="C643" s="493"/>
      <c r="D643" s="493"/>
      <c r="E643" s="248"/>
      <c r="F643" s="248"/>
    </row>
    <row r="644" spans="2:6" ht="11.25">
      <c r="B644" s="493"/>
      <c r="C644" s="493"/>
      <c r="D644" s="493"/>
      <c r="E644" s="248"/>
      <c r="F644" s="248"/>
    </row>
    <row r="645" spans="2:6" ht="11.25">
      <c r="B645" s="493"/>
      <c r="C645" s="493"/>
      <c r="D645" s="493"/>
      <c r="E645" s="248"/>
      <c r="F645" s="248"/>
    </row>
    <row r="646" spans="2:6" ht="11.25">
      <c r="B646" s="493"/>
      <c r="C646" s="493"/>
      <c r="D646" s="493"/>
      <c r="E646" s="248"/>
      <c r="F646" s="248"/>
    </row>
    <row r="647" spans="2:6" ht="11.25">
      <c r="B647" s="493"/>
      <c r="C647" s="493"/>
      <c r="D647" s="493"/>
      <c r="E647" s="248"/>
      <c r="F647" s="248"/>
    </row>
    <row r="648" spans="2:6" ht="11.25">
      <c r="B648" s="497"/>
      <c r="C648" s="497"/>
      <c r="D648" s="497"/>
      <c r="E648" s="248"/>
      <c r="F648" s="248"/>
    </row>
    <row r="649" spans="5:6" ht="11.25">
      <c r="E649" s="248"/>
      <c r="F649" s="248"/>
    </row>
    <row r="650" spans="5:6" ht="11.25">
      <c r="E650" s="248"/>
      <c r="F650" s="248"/>
    </row>
  </sheetData>
  <mergeCells count="22">
    <mergeCell ref="E1:F1"/>
    <mergeCell ref="E2:F2"/>
    <mergeCell ref="E3:F3"/>
    <mergeCell ref="E4:F4"/>
    <mergeCell ref="E5:F5"/>
    <mergeCell ref="E10:E13"/>
    <mergeCell ref="A404:E404"/>
    <mergeCell ref="F10:F13"/>
    <mergeCell ref="D10:D13"/>
    <mergeCell ref="A10:A13"/>
    <mergeCell ref="A102:E102"/>
    <mergeCell ref="A297:E297"/>
    <mergeCell ref="A337:E337"/>
    <mergeCell ref="G10:G13"/>
    <mergeCell ref="A8:G8"/>
    <mergeCell ref="A623:E623"/>
    <mergeCell ref="C10:C13"/>
    <mergeCell ref="B10:B13"/>
    <mergeCell ref="A14:E14"/>
    <mergeCell ref="A68:E68"/>
    <mergeCell ref="A197:E197"/>
    <mergeCell ref="A622:E622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2"/>
  <colBreaks count="4" manualBreakCount="4">
    <brk id="7" max="65535" man="1"/>
    <brk id="19" max="65535" man="1"/>
    <brk id="20" max="65535" man="1"/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2014-02-04T13:55:54Z</cp:lastPrinted>
  <dcterms:created xsi:type="dcterms:W3CDTF">1996-10-08T23:32:33Z</dcterms:created>
  <dcterms:modified xsi:type="dcterms:W3CDTF">2014-03-04T09:05:05Z</dcterms:modified>
  <cp:category/>
  <cp:version/>
  <cp:contentType/>
  <cp:contentStatus/>
</cp:coreProperties>
</file>